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7680" tabRatio="815" firstSheet="1" activeTab="5"/>
  </bookViews>
  <sheets>
    <sheet name="ÖDENEK TAKİP-2019" sheetId="2" r:id="rId1"/>
    <sheet name="İL İCMALİ 2019" sheetId="8" r:id="rId2"/>
    <sheet name="2019 İÇMESUYU ALT DAĞ." sheetId="5" r:id="rId3"/>
    <sheet name="2019 YOL İZLEME ALT DAĞ." sheetId="6" r:id="rId4"/>
    <sheet name="2019 SULAMA ALT DAĞ." sheetId="7" r:id="rId5"/>
    <sheet name="2019 ATIKSU ALT DAĞ." sheetId="4" r:id="rId6"/>
  </sheets>
  <externalReferences>
    <externalReference r:id="rId7"/>
    <externalReference r:id="rId8"/>
    <externalReference r:id="rId9"/>
  </externalReferences>
  <definedNames>
    <definedName name="_xlnm._FilterDatabase" localSheetId="5" hidden="1">'2019 ATIKSU ALT DAĞ.'!$A$2:$R$8</definedName>
    <definedName name="_xlnm._FilterDatabase" localSheetId="2" hidden="1">'2019 İÇMESUYU ALT DAĞ.'!$A$2:$N$21</definedName>
    <definedName name="_xlnm._FilterDatabase" localSheetId="4" hidden="1">'2019 SULAMA ALT DAĞ.'!$B$2:$H$18</definedName>
    <definedName name="_xlnm._FilterDatabase" localSheetId="3" hidden="1">'2019 YOL İZLEME ALT DAĞ.'!$B$2:$C$44</definedName>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1">#REF!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#REF!</definedName>
    <definedName name="PARA">'[3]KÖYDES 2. ETAP PROGRAMI'!$AN$6</definedName>
    <definedName name="PUAN" localSheetId="1">#REF!</definedName>
    <definedName name="PUAN">#REF!</definedName>
    <definedName name="RİZE">[1]PROGRAM!$F$461</definedName>
    <definedName name="SİİRT">#REF!</definedName>
    <definedName name="SULAMA">'[2]YENİ İŞLER'!$R$3</definedName>
    <definedName name="ŞIRNAK">[1]PROGRAM!$F$499</definedName>
    <definedName name="TOP">[1]DAĞITIM!$U$19</definedName>
    <definedName name="topl">#REF!</definedName>
    <definedName name="topl.">#REF!</definedName>
    <definedName name="topla">#REF!</definedName>
    <definedName name="TOPLAM">'[3]KÖYDES 2. ETAP PROGRAMI'!$AC$31</definedName>
    <definedName name="_xlnm.Print_Area" localSheetId="1">'İL İCMALİ 2019'!$A$1:$U$65</definedName>
    <definedName name="_xlnm.Print_Titles" localSheetId="1">'İL İCMALİ 2019'!$1:$1</definedName>
    <definedName name="YL">'[2]2005 ÖDENEK'!$C$8</definedName>
    <definedName name="YOL">'[2]YENİ İŞLER'!$P$3</definedName>
  </definedNames>
  <calcPr calcId="124519"/>
</workbook>
</file>

<file path=xl/calcChain.xml><?xml version="1.0" encoding="utf-8"?>
<calcChain xmlns="http://schemas.openxmlformats.org/spreadsheetml/2006/main">
  <c r="K4" i="7"/>
  <c r="I35" i="6" l="1"/>
  <c r="I34"/>
  <c r="I33"/>
  <c r="I31"/>
  <c r="L10" i="7" l="1"/>
  <c r="I18" i="6" l="1"/>
  <c r="I19" l="1"/>
  <c r="I30" l="1"/>
  <c r="I13" l="1"/>
  <c r="I14"/>
  <c r="I15"/>
  <c r="I16"/>
  <c r="I9" i="2" l="1"/>
  <c r="K8" i="4"/>
  <c r="I24" i="6" l="1"/>
  <c r="L6" i="7"/>
  <c r="Q5" i="8" l="1"/>
  <c r="H43" i="6" l="1"/>
  <c r="G43"/>
  <c r="I17"/>
  <c r="N5" i="4" l="1"/>
  <c r="L8" i="7" l="1"/>
  <c r="I26" i="6"/>
  <c r="M15" i="5" l="1"/>
  <c r="M8" i="4" l="1"/>
  <c r="L8"/>
  <c r="I3" i="6"/>
  <c r="I40" l="1"/>
  <c r="L13" i="7"/>
  <c r="F21" i="5"/>
  <c r="H21" l="1"/>
  <c r="G21"/>
  <c r="T17" i="8"/>
  <c r="S17"/>
  <c r="R17"/>
  <c r="R43" i="6"/>
  <c r="S43"/>
  <c r="T43"/>
  <c r="U43"/>
  <c r="V43"/>
  <c r="Q43"/>
  <c r="G17" i="8" s="1"/>
  <c r="F43" i="6"/>
  <c r="I36" l="1"/>
  <c r="F19" i="7" l="1"/>
  <c r="I19"/>
  <c r="E7" i="2" s="1"/>
  <c r="J19" i="7"/>
  <c r="G7" i="2" s="1"/>
  <c r="K19" i="7"/>
  <c r="H7" i="2" s="1"/>
  <c r="M19" i="7"/>
  <c r="N19"/>
  <c r="L12" l="1"/>
  <c r="L11"/>
  <c r="I7" i="2" l="1"/>
  <c r="I10"/>
  <c r="I11"/>
  <c r="I12"/>
  <c r="I13"/>
  <c r="I14"/>
  <c r="I15"/>
  <c r="I16"/>
  <c r="I17"/>
  <c r="I18"/>
  <c r="I19"/>
  <c r="I20"/>
  <c r="I21"/>
  <c r="N7" i="4" l="1"/>
  <c r="N4"/>
  <c r="N3"/>
  <c r="L9" i="7"/>
  <c r="L7"/>
  <c r="L5"/>
  <c r="L4"/>
  <c r="L3"/>
  <c r="I12" i="6"/>
  <c r="I29"/>
  <c r="I28"/>
  <c r="I25"/>
  <c r="I23"/>
  <c r="N8" i="4" l="1"/>
  <c r="L19" i="7"/>
  <c r="I43" i="6"/>
  <c r="G8" i="4"/>
  <c r="H8"/>
  <c r="O41" i="8" l="1"/>
  <c r="I41"/>
  <c r="O40"/>
  <c r="I40"/>
  <c r="O39"/>
  <c r="I39"/>
  <c r="O37"/>
  <c r="I37"/>
  <c r="N36"/>
  <c r="M36"/>
  <c r="L36"/>
  <c r="K36"/>
  <c r="J36"/>
  <c r="H36"/>
  <c r="G36"/>
  <c r="F36"/>
  <c r="E36"/>
  <c r="D36"/>
  <c r="O35"/>
  <c r="I35"/>
  <c r="O34"/>
  <c r="I34"/>
  <c r="O33"/>
  <c r="I33"/>
  <c r="O27"/>
  <c r="M27"/>
  <c r="L27"/>
  <c r="K27"/>
  <c r="J27"/>
  <c r="I27"/>
  <c r="G27"/>
  <c r="F27"/>
  <c r="E27"/>
  <c r="D27"/>
  <c r="N26"/>
  <c r="H26"/>
  <c r="N25"/>
  <c r="H25"/>
  <c r="N24"/>
  <c r="H24"/>
  <c r="N10"/>
  <c r="H10"/>
  <c r="E10"/>
  <c r="Q9"/>
  <c r="Q8"/>
  <c r="Q7"/>
  <c r="Q6"/>
  <c r="I5"/>
  <c r="N27" l="1"/>
  <c r="O36"/>
  <c r="H27"/>
  <c r="I36"/>
  <c r="J7" l="1"/>
  <c r="J8"/>
  <c r="L8" s="1"/>
  <c r="J9"/>
  <c r="L9" s="1"/>
  <c r="O19" i="7"/>
  <c r="P19"/>
  <c r="F8" i="4"/>
  <c r="M9" i="8"/>
  <c r="O9" s="1"/>
  <c r="M7"/>
  <c r="G8" i="2"/>
  <c r="H8"/>
  <c r="I8" s="1"/>
  <c r="D9" i="8"/>
  <c r="D8"/>
  <c r="D7"/>
  <c r="D6"/>
  <c r="M21" i="5"/>
  <c r="H5" i="2" s="1"/>
  <c r="I5" s="1"/>
  <c r="L21" i="5"/>
  <c r="G5" i="2" s="1"/>
  <c r="K21" i="5"/>
  <c r="E5" i="2" s="1"/>
  <c r="G9" i="8"/>
  <c r="I9" s="1"/>
  <c r="G8"/>
  <c r="I8" s="1"/>
  <c r="G7"/>
  <c r="I7" s="1"/>
  <c r="G6"/>
  <c r="Q17"/>
  <c r="H17"/>
  <c r="P43" i="6"/>
  <c r="L17" i="8" s="1"/>
  <c r="N43" i="6"/>
  <c r="J17" i="8" s="1"/>
  <c r="M43" i="6"/>
  <c r="F17" i="8" s="1"/>
  <c r="L43" i="6"/>
  <c r="K43"/>
  <c r="E17" i="8" s="1"/>
  <c r="J43" i="6"/>
  <c r="H6" i="2"/>
  <c r="I6" s="1"/>
  <c r="G6"/>
  <c r="E6"/>
  <c r="I22" l="1"/>
  <c r="M8" i="8"/>
  <c r="O8" s="1"/>
  <c r="O5"/>
  <c r="M6"/>
  <c r="O6" s="1"/>
  <c r="O7"/>
  <c r="L7"/>
  <c r="I6"/>
  <c r="I10" s="1"/>
  <c r="G10"/>
  <c r="E8" i="2"/>
  <c r="E22" s="1"/>
  <c r="L20" s="1"/>
  <c r="F5" i="8"/>
  <c r="F8"/>
  <c r="F6"/>
  <c r="P9"/>
  <c r="F9"/>
  <c r="R9" s="1"/>
  <c r="D10"/>
  <c r="F7"/>
  <c r="P7"/>
  <c r="F22" i="2"/>
  <c r="G22"/>
  <c r="H22"/>
  <c r="D22"/>
  <c r="P8" i="8" l="1"/>
  <c r="R8"/>
  <c r="P5"/>
  <c r="O10"/>
  <c r="P6"/>
  <c r="M10"/>
  <c r="L6"/>
  <c r="R6" s="1"/>
  <c r="Q10"/>
  <c r="K10"/>
  <c r="L5"/>
  <c r="J10"/>
  <c r="R7"/>
  <c r="F10"/>
  <c r="P10" l="1"/>
  <c r="L10"/>
  <c r="R5"/>
  <c r="R10" s="1"/>
</calcChain>
</file>

<file path=xl/sharedStrings.xml><?xml version="1.0" encoding="utf-8"?>
<sst xmlns="http://schemas.openxmlformats.org/spreadsheetml/2006/main" count="797" uniqueCount="336">
  <si>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</si>
  <si>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</si>
  <si>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</si>
  <si>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</si>
  <si>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</si>
  <si>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</si>
  <si>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</si>
  <si>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</si>
  <si>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</si>
  <si>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</si>
  <si>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</si>
  <si>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</si>
  <si>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</si>
  <si>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</si>
  <si>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</si>
  <si>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</si>
  <si>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</si>
  <si>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</si>
  <si>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</si>
  <si>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</si>
  <si>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</si>
  <si>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</si>
  <si>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</si>
  <si>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</si>
  <si>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</si>
  <si>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</si>
  <si>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</si>
  <si>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</si>
  <si>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</si>
  <si>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</si>
  <si>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</si>
  <si>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</si>
  <si>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</si>
  <si>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</si>
  <si>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</si>
  <si>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</si>
  <si>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</si>
  <si>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SIZDIRMALI FOSEPTİK (Ad)</t>
  </si>
  <si>
    <t>SIZDIRMASIZ FOSEPTİK (Ad)</t>
  </si>
  <si>
    <t>KLASİK ARITMA (Ad)</t>
  </si>
  <si>
    <t>PARKE (m2)</t>
  </si>
  <si>
    <t>PAKET ARITMA (Ad)</t>
  </si>
  <si>
    <t>ONARIM (Km)</t>
  </si>
  <si>
    <t>TAŞ DUVAR (m3)</t>
  </si>
  <si>
    <t>STABİLİZASYON HAVUZU (Ad)</t>
  </si>
  <si>
    <t>KÖPRÜ (Adet)</t>
  </si>
  <si>
    <t>MENFEZ (Adet)</t>
  </si>
  <si>
    <t>BETON</t>
  </si>
  <si>
    <t>KORİGATÖR</t>
  </si>
  <si>
    <t>PE / PVC</t>
  </si>
  <si>
    <t>BÜZ (Adet)</t>
  </si>
  <si>
    <t>KANALİZASYON SİSTEMİ (mt)</t>
  </si>
  <si>
    <t>KÖY İÇME SULARI İŞLERİN DURUMU</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</si>
  <si>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</si>
  <si>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</si>
  <si>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</si>
  <si>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</si>
  <si>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</si>
  <si>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</si>
  <si>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</si>
  <si>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</si>
  <si>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</si>
  <si>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</si>
  <si>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</si>
  <si>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</si>
  <si>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</si>
  <si>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</si>
  <si>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</si>
  <si>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</si>
  <si>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</si>
  <si>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</si>
  <si>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</si>
  <si>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</si>
  <si>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</si>
  <si>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GÖREVİ:</t>
  </si>
  <si>
    <t>İŞ TELEFONU</t>
  </si>
  <si>
    <t>CEP TELEFONU</t>
  </si>
  <si>
    <t>E-POSTA ADRESİ</t>
  </si>
  <si>
    <t>SENE BAŞI ÖDENEĞİ
(TL)</t>
  </si>
  <si>
    <t>PROGRAM DEĞİŞİKLİĞİ SONUCU
(TL)</t>
  </si>
  <si>
    <t>GÖNDERİLEN ÖDENEK
(TL)</t>
  </si>
  <si>
    <t>SÖZLEŞMEYE BAĞLANMIŞ ÖDENEK (TL)</t>
  </si>
  <si>
    <t>YAPILAN HARCAMA
(TL)</t>
  </si>
  <si>
    <t>KALAN ÖDENEK
(TL)</t>
  </si>
  <si>
    <t>E</t>
  </si>
  <si>
    <t>İÇMESUYU</t>
  </si>
  <si>
    <t>ORTAK ALIM</t>
  </si>
  <si>
    <t>YÖNETİM GİDERİ</t>
  </si>
  <si>
    <t>MÜŞAVİRLİK HİZMETLERİ</t>
  </si>
  <si>
    <t>ASFALT</t>
  </si>
  <si>
    <t>AKARYAKIT</t>
  </si>
  <si>
    <t>BORU ALIMI</t>
  </si>
  <si>
    <t>SAYISAL HARİTA</t>
  </si>
  <si>
    <t>TRAFİK İŞARETLERİ</t>
  </si>
  <si>
    <t>YEDEK PARÇA</t>
  </si>
  <si>
    <t>ARAÇ KİRALAMA</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</si>
  <si>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</si>
  <si>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</si>
  <si>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</si>
  <si>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</si>
  <si>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</si>
  <si>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</si>
  <si>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t>İLİ</t>
  </si>
  <si>
    <t>İLÇESİ</t>
  </si>
  <si>
    <t>KONTROL KESİM NO</t>
  </si>
  <si>
    <t>PROJE</t>
  </si>
  <si>
    <t xml:space="preserve">SÖZLEŞME TUTARI                     </t>
  </si>
  <si>
    <t xml:space="preserve">HARCAMA TUTARI                     </t>
  </si>
  <si>
    <t xml:space="preserve">ARTAN ÖDENEK MİKTARI                                                                                                                                                        </t>
  </si>
  <si>
    <t>HAM YOL</t>
  </si>
  <si>
    <t>TESVİYE</t>
  </si>
  <si>
    <t>ONARIM</t>
  </si>
  <si>
    <t>STABİLİZE</t>
  </si>
  <si>
    <t>1. KAT ASFALT</t>
  </si>
  <si>
    <t>2. KAT ASFALT</t>
  </si>
  <si>
    <t>TAŞ-BETON DUVAR</t>
  </si>
  <si>
    <t>SANAT YAPISI</t>
  </si>
  <si>
    <t>AÇIKLAMALAR</t>
  </si>
  <si>
    <t>Y</t>
  </si>
  <si>
    <t>YOL STANDARDININ GELİŞTİRİLMESİ</t>
  </si>
  <si>
    <t>BİRİNCİ DERECE</t>
  </si>
  <si>
    <t>YENİ YOL</t>
  </si>
  <si>
    <t>D.E</t>
  </si>
  <si>
    <t>İKİNCİ DERECE</t>
  </si>
  <si>
    <t>TAŞ DUVAR</t>
  </si>
  <si>
    <t>MENFEZ</t>
  </si>
  <si>
    <t>KÖPRÜ</t>
  </si>
  <si>
    <t>BSK ASFALT</t>
  </si>
  <si>
    <t>SULU</t>
  </si>
  <si>
    <t>TESİS GELİTİRME</t>
  </si>
  <si>
    <t>SUYU YETERSİZ</t>
  </si>
  <si>
    <t>SUSUZ</t>
  </si>
  <si>
    <t>FOSSEPTİK- ARITMA KAPASİTESİ</t>
  </si>
  <si>
    <t>KANALİZASYON HAT BİLGİSİ</t>
  </si>
  <si>
    <t>SIZDIRMALI</t>
  </si>
  <si>
    <t>SIZDIRMASIZ</t>
  </si>
  <si>
    <t>KLASİK ARITMA</t>
  </si>
  <si>
    <t>DİĞER (Belirtiniz)</t>
  </si>
  <si>
    <t>DOĞAL ARITMA</t>
  </si>
  <si>
    <t>KANALİZASYON SİSTEMİ</t>
  </si>
  <si>
    <t>Gölet Sulama</t>
  </si>
  <si>
    <t>Gölet</t>
  </si>
  <si>
    <t>Yerüstü Sulama</t>
  </si>
  <si>
    <t>TAMAMLAMA</t>
  </si>
  <si>
    <t>Yeraltı Sulama</t>
  </si>
  <si>
    <t>HİS</t>
  </si>
  <si>
    <t>NİTELİĞİ 
("YENİ TESİS", "TESİS GELİŞTİRME" veya "BAKIM ONARIM)</t>
  </si>
  <si>
    <t>KONUSU
( "Gölet", "Gölet Sulama" "Yerüstü Sulama", "Yeraltı Sulama", "HİS"</t>
  </si>
  <si>
    <t>İSTİNAT DUVARI</t>
  </si>
  <si>
    <t>KLASİK BETON YOL</t>
  </si>
  <si>
    <t>SSB (Silindirle Sıkıştırılmış Beton) YOL</t>
  </si>
  <si>
    <t>SSB (SİLİNDİRLE SIKIŞTIRILMIŞ)  ETON YOL</t>
  </si>
  <si>
    <t>İPTAL</t>
  </si>
  <si>
    <t>G</t>
  </si>
  <si>
    <t>H</t>
  </si>
  <si>
    <t>I</t>
  </si>
  <si>
    <t>M=A+D+G+J</t>
  </si>
  <si>
    <t>N=B+E+H+K</t>
  </si>
  <si>
    <t>O=C+F+I+L</t>
  </si>
  <si>
    <t xml:space="preserve"> </t>
  </si>
  <si>
    <t>DOĞAL ARITMA
(Yapay Sulak Alan) (Ad)</t>
  </si>
  <si>
    <t>ÜNİTE</t>
  </si>
  <si>
    <t>1. KAT (Km)</t>
  </si>
  <si>
    <t>2. KAT (Km)</t>
  </si>
  <si>
    <t>KLASİK (Km)</t>
  </si>
  <si>
    <t>SSB (Km)</t>
  </si>
  <si>
    <t>PARKE</t>
  </si>
  <si>
    <t>FAYDALANACAK KÖY SAYISI</t>
  </si>
  <si>
    <t>FAYDALANACAK ÜNİTE SAYISI</t>
  </si>
  <si>
    <t>FAYDALANACAK TOPLAM NÜFUS</t>
  </si>
  <si>
    <t xml:space="preserve">PROGRAM ÖDENEĞİ                           </t>
  </si>
  <si>
    <t>KÖY YOLU İŞLERİNİN DURUMU</t>
  </si>
  <si>
    <t>YOLDAN YARALANAN</t>
  </si>
  <si>
    <t>KÖY SAYISI</t>
  </si>
  <si>
    <t>ÜNİTE SAYISI</t>
  </si>
  <si>
    <t>TOPLAM NÜFUS</t>
  </si>
  <si>
    <t>250 KİŞİLİK</t>
  </si>
  <si>
    <t>500 KİŞİLİK</t>
  </si>
  <si>
    <t>1000 KİŞİLİK</t>
  </si>
  <si>
    <t>1500 KİŞİLİK</t>
  </si>
  <si>
    <t xml:space="preserve">İŞ MAKİNASI LASTİĞİ </t>
  </si>
  <si>
    <t>ETÜD PROJE</t>
  </si>
  <si>
    <t>MADENİ YAĞ</t>
  </si>
  <si>
    <t>PROJEDEN YARARLANAN NÜFUS (ADET)</t>
  </si>
  <si>
    <t>KÖYDES 2019 YILI ATIKSU İZLEME TABLOSU</t>
  </si>
  <si>
    <t>KÖYDES 2019 YILI KÜÇÜK ÖLÇEKLİ SULAMA İZLEME TABLOSU</t>
  </si>
  <si>
    <t>KÖYDES 2019 YILI YOL İZLEME TABLOSU</t>
  </si>
  <si>
    <t>KÖYDES 2019 YILI İÇME SUYU İZLEME TABLOSU</t>
  </si>
  <si>
    <t>2019 YILI ÖDENEK TAKİP CETVELİ</t>
  </si>
  <si>
    <t>BSK</t>
  </si>
  <si>
    <r>
      <rPr>
        <b/>
        <sz val="10"/>
        <color theme="1"/>
        <rFont val="Arial"/>
        <family val="2"/>
        <charset val="162"/>
      </rPr>
      <t>GÖNDERİLEN ÖDENEK:</t>
    </r>
    <r>
      <rPr>
        <sz val="10"/>
        <color theme="1"/>
        <rFont val="Arial"/>
        <family val="2"/>
        <charset val="162"/>
      </rPr>
      <t xml:space="preserve"> İLBANK TARAFINDAN AKTARILAN ÖDENEKTEN </t>
    </r>
  </si>
  <si>
    <r>
      <rPr>
        <b/>
        <sz val="10"/>
        <color theme="1"/>
        <rFont val="Arial"/>
        <family val="2"/>
        <charset val="162"/>
      </rPr>
      <t xml:space="preserve">MÜŞAVİRLİK HİZMETLERİ: </t>
    </r>
    <r>
      <rPr>
        <sz val="10"/>
        <color theme="1"/>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dördünü geçemez.</t>
    </r>
  </si>
  <si>
    <r>
      <rPr>
        <b/>
        <sz val="10"/>
        <color theme="1"/>
        <rFont val="Arial"/>
        <family val="2"/>
        <charset val="162"/>
      </rPr>
      <t>YÖNETİM GİDERLERİ:</t>
    </r>
    <r>
      <rPr>
        <sz val="10"/>
        <color theme="1"/>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üçünü aşamaz.</t>
    </r>
  </si>
  <si>
    <t>G=C-F</t>
  </si>
  <si>
    <t>İkizce Köyü İçmesuyu Yapım işi</t>
  </si>
  <si>
    <t>Kızılsu Köyü Sulama Kanalı Yapım İşi</t>
  </si>
  <si>
    <t>Toptepe Köyü ve Cevizdüzü Köyü Sulama Kanalları Yapım işi</t>
  </si>
  <si>
    <t>Geçitboyu Köyü Ek Kanalizasyon Yapım İşi</t>
  </si>
  <si>
    <t>Merkez</t>
  </si>
  <si>
    <t>Şırnak</t>
  </si>
  <si>
    <t>İkizce Köyü</t>
  </si>
  <si>
    <t>Tesis Geliştirme</t>
  </si>
  <si>
    <t>Suyu Yetersiz</t>
  </si>
  <si>
    <t>Kızılsu Köyü</t>
  </si>
  <si>
    <t xml:space="preserve">Toptepe Köyü ve Cevizdüzü Köyü </t>
  </si>
  <si>
    <t>Geçitboyu Köyü</t>
  </si>
  <si>
    <t>B.Şebap</t>
  </si>
  <si>
    <t>Ayvalık Köyü İçme Suyu Yapım işi</t>
  </si>
  <si>
    <t>Ayvalık Köy</t>
  </si>
  <si>
    <t>Mezra  Köyü İçme Suyu Yapım işi</t>
  </si>
  <si>
    <t>Aşağıdere</t>
  </si>
  <si>
    <t>Bölücek  Köyü</t>
  </si>
  <si>
    <t>Bolağaç Köyü</t>
  </si>
  <si>
    <t>Günyüzü  Köyü İçme Suyu Yapım işi</t>
  </si>
  <si>
    <t>Günyüzü  Köyü</t>
  </si>
  <si>
    <t>Dağaltı Köyü Sulama Kanalı Yapım işi</t>
  </si>
  <si>
    <t>Dağaltı Köyü</t>
  </si>
  <si>
    <t>Mutluca Köyü Sulama Kanalı Yapım  işi</t>
  </si>
  <si>
    <t>Mutluca Köyü</t>
  </si>
  <si>
    <t>Boğazören Köyü Sulama Kanalı Yapım  işi</t>
  </si>
  <si>
    <t xml:space="preserve">Boğazören Köyü </t>
  </si>
  <si>
    <t>Ilıcak Köyü Sulama Kanalı Yapım işi</t>
  </si>
  <si>
    <t>Ilıcak Köyü</t>
  </si>
  <si>
    <t>Akçayol Köyü Kanalizasyon Yapım işi</t>
  </si>
  <si>
    <t>Akçayol Köyü</t>
  </si>
  <si>
    <t>Cizre</t>
  </si>
  <si>
    <t>Katran köyü sondaj bağlantısı yapım İşi</t>
  </si>
  <si>
    <t>Düzova  köyü sondaj bağlantısı yapım işi</t>
  </si>
  <si>
    <t>Bozalan harapalisa mezrası  depo +iletim hattı  yapım işi</t>
  </si>
  <si>
    <t>BOZALAN KY- HARAPALİSA MEZRASI</t>
  </si>
  <si>
    <t>Yakacık köyü ek su deposu yapım işi</t>
  </si>
  <si>
    <t>YAKACIK KÖYÜ</t>
  </si>
  <si>
    <t>Ulaş köyü ek su deposu yapım işi</t>
  </si>
  <si>
    <t>ULAŞ KÖYÜ</t>
  </si>
  <si>
    <t>Karuh güneş enerjisi sistemi kurulumu</t>
  </si>
  <si>
    <t>KARUH KÖYÜ</t>
  </si>
  <si>
    <t>Havuzlu Köyü</t>
  </si>
  <si>
    <t>Silopi</t>
  </si>
  <si>
    <t>Kösreli Köyü içmesuyu Yapım işi</t>
  </si>
  <si>
    <t>Kösreli Köyü</t>
  </si>
  <si>
    <t>Ovaköy İçmesuyu Yapım işi</t>
  </si>
  <si>
    <t>Ovaköy Köyü</t>
  </si>
  <si>
    <t>silopi</t>
  </si>
  <si>
    <t>Esenli Köyü sulama Kanalı Yapım işi</t>
  </si>
  <si>
    <t>Esenli Köyü</t>
  </si>
  <si>
    <t>Başvan Mezrası Sulama Kanalı Yapım işi</t>
  </si>
  <si>
    <t>Pınarönü Köyü Başvan Mezrası</t>
  </si>
  <si>
    <t>Babındak Mezrası kanalizasyon şebekesi yapım</t>
  </si>
  <si>
    <t>Pınarönü Köyü Babındak Mezrası</t>
  </si>
  <si>
    <t>İdil</t>
  </si>
  <si>
    <t>Pınarbaşı Köyü Sondaj Kuyusu Delme Yapım  İşi.</t>
  </si>
  <si>
    <t>Pınarbaşı Köyü</t>
  </si>
  <si>
    <t>G.Konak</t>
  </si>
  <si>
    <t>Uludere</t>
  </si>
  <si>
    <t>Habur 2 mezrası içme suyu hattı yapım işi</t>
  </si>
  <si>
    <t>DAĞDBİ KÖYÜ-HABUR 2 MEZRASI</t>
  </si>
  <si>
    <t>13 KÖY VE BAĞLI 3 MEZRA</t>
  </si>
  <si>
    <t>Dağdibi Köyü köy içi Beton Yapım işi</t>
  </si>
  <si>
    <t>Bağlı köyü köy içi beton yol yapım işi</t>
  </si>
  <si>
    <t>Işıkveren köyü köy içi beton yol Yapım işi</t>
  </si>
  <si>
    <t>Yemişli -Yekmal (köy-mezrası)Köy içi kilit parke taşıYapım  işi</t>
  </si>
  <si>
    <t>YEMİŞLİ KÖYÜ</t>
  </si>
  <si>
    <t>Ortaköy köyü Köy içi kilit parke taşı Yapım işi</t>
  </si>
  <si>
    <t>uludere</t>
  </si>
  <si>
    <t>Ortabağ köyü sulama kanalı yapım işi</t>
  </si>
  <si>
    <t>ORTABAĞ KÖYÜ</t>
  </si>
  <si>
    <t>Yemişli köyü sulama kanalı yapım işi</t>
  </si>
  <si>
    <t>Gülyazı köyü sulama kanalı yapım işi</t>
  </si>
  <si>
    <t>GÜLYAZI KÖYÜ</t>
  </si>
  <si>
    <t>İnceler köyü sulama kanalı yapım  işi</t>
  </si>
  <si>
    <t>İNCELER KÖYÜ</t>
  </si>
  <si>
    <t>Ortasu köyü sulama kanalı Yapım işi</t>
  </si>
  <si>
    <t>ORTASU KÖYÜ</t>
  </si>
  <si>
    <t>Bağlıca Köyü sulama kanalı yapım işi</t>
  </si>
  <si>
    <t>BAĞLICA KÖYÜ</t>
  </si>
  <si>
    <t>S.N</t>
  </si>
  <si>
    <t>Beytüşşebap</t>
  </si>
  <si>
    <t>Yakacık Köyü Sulama Yapım işi</t>
  </si>
  <si>
    <t>Yakacık Köyü</t>
  </si>
  <si>
    <t>Başağaç Köyü Köy Yolu İstinat Duvarı Yapım İşi</t>
  </si>
  <si>
    <t>Andaç Köyü Giriş yolu ve Aslanlı Mah.yolu Beton  Yapım  işi</t>
  </si>
  <si>
    <t>Zekeriya NİGİZ</t>
  </si>
  <si>
    <t>Tekniker</t>
  </si>
  <si>
    <t>544 628 28 09</t>
  </si>
  <si>
    <t>zekeriya.e-icisleri.gov.tr</t>
  </si>
  <si>
    <t>Havuzlu Köyü  Kanalizasyon Onarımı</t>
  </si>
  <si>
    <t>Ballı Köyü Köy içi Beton Yapım işi ve Taş Duvar Yapımı</t>
  </si>
  <si>
    <t xml:space="preserve">
Andaç, Ortaköy, Gülyazı, Ortabağ, Taşdelen, Işıkveren, Ballı, İnceler, Ortasu, Bağlı ve Yemişli-Yekmal Mezrası, Dağdibi Habur 2 Mezrası, Bağlıca Kalemli Mezrası  Bakım Ve Onarımı
</t>
  </si>
  <si>
    <t xml:space="preserve">Dağaltı, Ilıcak, Cevizağacı, Çığlıca, Gökçr, Mezra, Aşağıdere, Ayvalık, Pirinçli, Akçayol, Başaran,Boğazören, Mutluca, Bolağaç Ve Oymakaya </t>
  </si>
  <si>
    <t>Güneyçam Köyü Köy İçi Parke  Taşı Yapım İşi (3000 m2)</t>
  </si>
  <si>
    <t>Kayaboyun Köyü Köy İçi Parke  Taşı Yapım İşi (5000 m2)</t>
  </si>
  <si>
    <t>Pirinçli köyü Köy içi Parke Taşı Yapım işi (4000 m2)</t>
  </si>
  <si>
    <t>Ayvalık köyü Köy  içi Parke Taşı Yapım işi (1286 m2)</t>
  </si>
  <si>
    <t>Koyunoba köyü Köy içi Parke Taşı Yapım işi  (2000 m2)</t>
  </si>
  <si>
    <t>Taşarası köyü Köy içi Parke Taşı Yapım işi  (3000 m2)</t>
  </si>
  <si>
    <t>Çığlıca köyü Köy içi Parke Taşı Yapım işi  (3000 m2)</t>
  </si>
  <si>
    <t>Varlık Köyü Köy Yolu BSK Yapım işi (1 Km)</t>
  </si>
  <si>
    <t>İnci köyü Köy Yolu BSK Yapım İşi ( 0,5 Km)</t>
  </si>
  <si>
    <t>Şırnak yolu-bozalan köyü 1. Kat Asfalt Sathi Kaplama Yapım işi (1 Km)</t>
  </si>
  <si>
    <t>Hisar köyü Köy  yolu 1.Kat  Sathi Kaplama Yapım işi (1 Km)</t>
  </si>
  <si>
    <t>Eski Ulaş köyü Köy  yolu  Stabilize Yapım işi (1Km)</t>
  </si>
  <si>
    <t>İpekyolu-Ceylan  Köyleri BSK Yapım işi (1,5 Km)</t>
  </si>
  <si>
    <t>Kapılı Köyü Köy İçi  Parke Taşı döşeme işi (3600 m2)</t>
  </si>
  <si>
    <t>Kavaközü Köyü Köy İçi  Parke Taşı döşeme işi (4800 m2)</t>
  </si>
  <si>
    <t>Elcani-Yalaz Köy Yolunun 1.nci Kat Asfalt Saüthi Kaplama yapım işi. (8 Km)</t>
  </si>
  <si>
    <t>Öğündük-Basak-Dumanlı Dera Topraklı Grup Köy Yolunun 1.nci Kat Asfalt Sathi Kaplama yapım işi. (16 km)</t>
  </si>
  <si>
    <t>Kayı Köyü Köy  Yolu Beton Yapım İşi (6 Km)</t>
  </si>
  <si>
    <t>Yağmurkuyusu Köy Yolu 1. Kat Asfalt Sathi Kaplama Yapım işi (4,5 Km)</t>
  </si>
  <si>
    <t>Işık Köyü Köy  yolu Beton Yapılması (1,2 Km)</t>
  </si>
  <si>
    <t>Aksoy,Alakamış,Tepeköyü,Oyalı Köylerinin Köy İçi Kilitli Parke Taşı Yapım İşi. (8.780 m2)</t>
  </si>
  <si>
    <t>Bitti</t>
  </si>
  <si>
    <t>Aşağıdere  Köyü Karşı Mahalle Sulama Kanalı Yapım işi</t>
  </si>
  <si>
    <t>Başak Köyü BSK Yapım işi (3 Km)</t>
  </si>
  <si>
    <t>Aksoy Köyü Köy İçi Parke Taşı Döşeme Yapım işi</t>
  </si>
  <si>
    <t>Dağaltı, Ilıcak, Cevizağacı, Çığlıca, Gökçe, Mezra, Aşağıdere, Ayvalık, Pirinçli, Akçayol, Başaran,Boğazören, Mutluca, Bolağaç Ve Oymakaya Bakım ve Onarımı</t>
  </si>
  <si>
    <t>Bölücek  Köyü Değirmen Mah. İçme Suyu Yapım işi</t>
  </si>
  <si>
    <t>Teke-Yukarı Yavşan Köyü İpek Yolu Köy Yolunun 1.nci Kat Asfalt Sathi Kaplama Yapım İşi. (6 Km)</t>
  </si>
  <si>
    <t>Aşağıdere - Ayvalık Köyü Arası İçme suyu  Yapım işi Yapım işi</t>
  </si>
  <si>
    <t>Mezra   Köyü</t>
  </si>
  <si>
    <t>Mühtelif Köy (Pınarbaşı, Varımlı , Alakamış, Çığır,Oymak, Kozluca, Yavşan , Tepeköy ve Tepecik)  yollarında Sanat yapısı ve Büz Alım işi.</t>
  </si>
  <si>
    <t>,</t>
  </si>
  <si>
    <t>Aşağı Çeşme Köyü Stabilize Yapım işi (0,5 Km)</t>
  </si>
  <si>
    <t>Kavuncu Köyü parke taşı yapım işi (4,750M2)</t>
  </si>
  <si>
    <t xml:space="preserve"> Dağkonak köyü istinat duvarı ve Parke Taşı  yapım işi (70 M + 700 M2)</t>
  </si>
  <si>
    <t>KÖYDES 2019 YILI KAPSAMINDA PLANLANAN İŞLERİN DURUMU 
(Mart  TARİHİ İTİBARIYLA)</t>
  </si>
  <si>
    <t>Akçayol Köyü Parke Taşı Yapım işi (6.500 m2)</t>
  </si>
  <si>
    <t>Ulaş Köyü Mezarlık Yolu Stabilize
Yapım İşi</t>
  </si>
  <si>
    <t>Çatal Köyü Mirhasan Mezrası Atık Su Deşarj Hattı Yapım İşi</t>
  </si>
  <si>
    <t>İl Geneli Bitüm Alımı</t>
  </si>
  <si>
    <t>Yeniaslanbaşar Köyü Kaymakamam Çeşmesi Mezrası Yolu Mezarlık Duvarı Yapım İşi</t>
  </si>
  <si>
    <t xml:space="preserve">Bitti  </t>
  </si>
  <si>
    <t>PROJE ADI</t>
  </si>
  <si>
    <r>
      <t xml:space="preserve">NİTELİĞİ 
</t>
    </r>
    <r>
      <rPr>
        <b/>
        <sz val="9"/>
        <color rgb="FFFF0000"/>
        <rFont val="Times New Roman"/>
        <family val="1"/>
        <charset val="162"/>
      </rPr>
      <t>("YENİ TESİS", "TESİS GELİŞTİRME" veya "BAKIM ONARIM)</t>
    </r>
  </si>
  <si>
    <r>
      <t xml:space="preserve">KONUSU
</t>
    </r>
    <r>
      <rPr>
        <b/>
        <sz val="9"/>
        <color rgb="FFFF0000"/>
        <rFont val="Times New Roman"/>
        <family val="1"/>
        <charset val="162"/>
      </rPr>
      <t>( "SULU", "SUYU YETERSİZ" veya "SUSUZ")</t>
    </r>
  </si>
  <si>
    <t>KONUSU
( "Bireysel", "Sızdırmalı", "Sızdırmasız"  Foseptik</t>
  </si>
  <si>
    <t>AÇIKLAMA</t>
  </si>
</sst>
</file>

<file path=xl/styles.xml><?xml version="1.0" encoding="utf-8"?>
<styleSheet xmlns="http://schemas.openxmlformats.org/spreadsheetml/2006/main">
  <numFmts count="13">
    <numFmt numFmtId="43" formatCode="_-* #,##0.00\ _T_L_-;\-* #,##0.00\ _T_L_-;_-* &quot;-&quot;??\ _T_L_-;_-@_-"/>
    <numFmt numFmtId="164" formatCode="_-* #,##0.00_-;\-* #,##0.00_-;_-* &quot;-&quot;??_-;_-@_-"/>
    <numFmt numFmtId="165" formatCode="_-* #,##0_T_L_-;\-* #,##0_T_L_-;_-* &quot;-&quot;_T_L_-;_-@_-"/>
    <numFmt numFmtId="166" formatCode="#,##0.00\ _T_L"/>
    <numFmt numFmtId="167" formatCode="#.##000"/>
    <numFmt numFmtId="168" formatCode="\$#,#00"/>
    <numFmt numFmtId="169" formatCode="\M\os\t\h\ m\,\ yyyy"/>
    <numFmt numFmtId="170" formatCode="#,#00"/>
    <numFmt numFmtId="171" formatCode="#,"/>
    <numFmt numFmtId="172" formatCode="%#,#00"/>
    <numFmt numFmtId="173" formatCode="#,##0.0"/>
    <numFmt numFmtId="174" formatCode="#,##0.00;[Red]#,##0.00"/>
    <numFmt numFmtId="175" formatCode="#,##0.000"/>
  </numFmts>
  <fonts count="114">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b/>
      <sz val="11"/>
      <name val="Times New Roman"/>
      <family val="1"/>
      <charset val="162"/>
    </font>
    <font>
      <b/>
      <sz val="9"/>
      <name val="Times New Roman"/>
      <family val="1"/>
      <charset val="162"/>
    </font>
    <font>
      <sz val="10"/>
      <name val="Times New Roman"/>
      <family val="1"/>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4"/>
      <name val="Times New Roman"/>
      <family val="1"/>
      <charset val="162"/>
    </font>
    <font>
      <b/>
      <sz val="18"/>
      <color theme="3"/>
      <name val="Cambria"/>
      <family val="2"/>
      <charset val="162"/>
    </font>
    <font>
      <u/>
      <sz val="11"/>
      <color theme="10"/>
      <name val="Calibri"/>
      <family val="2"/>
      <charset val="162"/>
      <scheme val="minor"/>
    </font>
    <font>
      <sz val="11"/>
      <color theme="1"/>
      <name val="Calibri"/>
      <family val="2"/>
      <scheme val="minor"/>
    </font>
    <font>
      <sz val="10"/>
      <color indexed="9"/>
      <name val="Arial"/>
      <family val="2"/>
      <charset val="162"/>
    </font>
    <font>
      <b/>
      <sz val="11"/>
      <name val="Arial Tur"/>
      <charset val="162"/>
    </font>
    <font>
      <b/>
      <sz val="9"/>
      <name val="Arial Tur"/>
      <charset val="162"/>
    </font>
    <font>
      <sz val="9"/>
      <name val="Arial"/>
      <family val="2"/>
      <charset val="162"/>
    </font>
    <font>
      <sz val="10"/>
      <color theme="1"/>
      <name val="Times New Roman"/>
      <family val="1"/>
      <charset val="162"/>
    </font>
    <font>
      <sz val="11"/>
      <name val="Times New Roman"/>
      <family val="1"/>
      <charset val="162"/>
    </font>
    <font>
      <sz val="11"/>
      <color indexed="8"/>
      <name val="Times New Roman"/>
      <family val="1"/>
      <charset val="162"/>
    </font>
    <font>
      <sz val="10"/>
      <color indexed="8"/>
      <name val="Times New Roman"/>
      <family val="1"/>
      <charset val="162"/>
    </font>
    <font>
      <sz val="9"/>
      <name val="Times New Roman"/>
      <family val="1"/>
      <charset val="162"/>
    </font>
    <font>
      <sz val="10"/>
      <color indexed="9"/>
      <name val="Times New Roman"/>
      <family val="1"/>
      <charset val="162"/>
    </font>
    <font>
      <sz val="10"/>
      <color theme="0"/>
      <name val="Times New Roman"/>
      <family val="1"/>
      <charset val="162"/>
    </font>
    <font>
      <sz val="9"/>
      <color theme="1"/>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sz val="11"/>
      <color indexed="9"/>
      <name val="Times New Roman"/>
      <family val="1"/>
      <charset val="162"/>
    </font>
    <font>
      <b/>
      <sz val="11"/>
      <color indexed="9"/>
      <name val="Times New Roman"/>
      <family val="1"/>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
      <sz val="10"/>
      <color rgb="FFFF0000"/>
      <name val="Arial"/>
      <family val="2"/>
      <charset val="162"/>
    </font>
    <font>
      <b/>
      <sz val="10"/>
      <color theme="1"/>
      <name val="Arial"/>
      <family val="2"/>
      <charset val="162"/>
    </font>
    <font>
      <sz val="10"/>
      <color theme="1"/>
      <name val="Arial"/>
      <family val="2"/>
      <charset val="162"/>
    </font>
    <font>
      <sz val="10"/>
      <color theme="1"/>
      <name val="Calibri"/>
      <family val="2"/>
      <charset val="162"/>
      <scheme val="minor"/>
    </font>
    <font>
      <sz val="10"/>
      <name val="Calibri"/>
      <family val="2"/>
      <charset val="162"/>
      <scheme val="minor"/>
    </font>
    <font>
      <sz val="14"/>
      <name val="Times New Roman"/>
      <family val="1"/>
      <charset val="162"/>
    </font>
    <font>
      <b/>
      <sz val="10"/>
      <name val="Calibri"/>
      <family val="2"/>
      <charset val="162"/>
      <scheme val="minor"/>
    </font>
    <font>
      <sz val="16"/>
      <name val="Arial"/>
      <family val="2"/>
      <charset val="162"/>
    </font>
    <font>
      <b/>
      <sz val="16"/>
      <name val="Arial"/>
      <family val="2"/>
      <charset val="162"/>
    </font>
    <font>
      <b/>
      <sz val="11"/>
      <color rgb="FFFF0000"/>
      <name val="Times New Roman"/>
      <family val="1"/>
      <charset val="162"/>
    </font>
    <font>
      <sz val="11"/>
      <color theme="1"/>
      <name val="Times New Roman"/>
      <family val="1"/>
      <charset val="162"/>
    </font>
    <font>
      <b/>
      <sz val="10"/>
      <color rgb="FFFF0000"/>
      <name val="Times New Roman"/>
      <family val="1"/>
      <charset val="162"/>
    </font>
    <font>
      <sz val="11"/>
      <color rgb="FFFF0000"/>
      <name val="Times New Roman"/>
      <family val="1"/>
      <charset val="162"/>
    </font>
    <font>
      <b/>
      <sz val="12"/>
      <color rgb="FFFF0000"/>
      <name val="Times New Roman"/>
      <family val="1"/>
      <charset val="162"/>
    </font>
    <font>
      <b/>
      <sz val="14"/>
      <color rgb="FFFF0000"/>
      <name val="Times New Roman"/>
      <family val="1"/>
      <charset val="162"/>
    </font>
    <font>
      <sz val="8"/>
      <name val="Times New Roman"/>
      <family val="1"/>
      <charset val="162"/>
    </font>
    <font>
      <b/>
      <sz val="8"/>
      <color rgb="FFFF0000"/>
      <name val="Times New Roman"/>
      <family val="1"/>
      <charset val="162"/>
    </font>
    <font>
      <sz val="10"/>
      <color rgb="FFFF0000"/>
      <name val="Calibri"/>
      <family val="2"/>
      <charset val="162"/>
      <scheme val="minor"/>
    </font>
    <font>
      <sz val="7"/>
      <name val="Times New Roman"/>
      <family val="1"/>
      <charset val="162"/>
    </font>
    <font>
      <sz val="8"/>
      <color theme="1"/>
      <name val="Times New Roman"/>
      <family val="1"/>
      <charset val="162"/>
    </font>
    <font>
      <sz val="7"/>
      <color theme="1"/>
      <name val="Times New Roman"/>
      <family val="1"/>
      <charset val="162"/>
    </font>
    <font>
      <b/>
      <sz val="7"/>
      <color rgb="FFFF0000"/>
      <name val="Times New Roman"/>
      <family val="1"/>
      <charset val="162"/>
    </font>
    <font>
      <b/>
      <sz val="6"/>
      <color rgb="FFFF0000"/>
      <name val="Times New Roman"/>
      <family val="1"/>
      <charset val="162"/>
    </font>
    <font>
      <sz val="9"/>
      <color theme="1"/>
      <name val="Calibri"/>
      <family val="2"/>
      <charset val="162"/>
      <scheme val="minor"/>
    </font>
    <font>
      <sz val="9"/>
      <name val="Calibri"/>
      <family val="2"/>
      <charset val="162"/>
      <scheme val="minor"/>
    </font>
    <font>
      <sz val="7"/>
      <color indexed="9"/>
      <name val="Times New Roman"/>
      <family val="1"/>
      <charset val="162"/>
    </font>
    <font>
      <b/>
      <sz val="9"/>
      <color rgb="FFFF0000"/>
      <name val="Times New Roman"/>
      <family val="1"/>
      <charset val="162"/>
    </font>
    <font>
      <b/>
      <sz val="14"/>
      <color rgb="FFFF0000"/>
      <name val="Arial"/>
      <family val="2"/>
      <charset val="162"/>
    </font>
    <font>
      <b/>
      <sz val="10"/>
      <color rgb="FFFF0000"/>
      <name val="Arial"/>
      <family val="2"/>
      <charset val="162"/>
    </font>
    <font>
      <sz val="11"/>
      <name val="Arial"/>
      <family val="2"/>
      <charset val="162"/>
    </font>
    <font>
      <b/>
      <sz val="9"/>
      <color rgb="FFFF0000"/>
      <name val="Arial"/>
      <family val="2"/>
      <charset val="162"/>
    </font>
    <font>
      <b/>
      <sz val="12"/>
      <color rgb="FFFF0000"/>
      <name val="Arial"/>
      <family val="2"/>
    </font>
    <font>
      <sz val="8"/>
      <name val="Arial"/>
      <family val="2"/>
      <charset val="162"/>
    </font>
    <font>
      <sz val="8"/>
      <color indexed="9"/>
      <name val="Arial"/>
      <family val="2"/>
      <charset val="162"/>
    </font>
    <font>
      <b/>
      <sz val="8"/>
      <color rgb="FFFF0000"/>
      <name val="Arial TUR"/>
      <charset val="162"/>
    </font>
    <font>
      <b/>
      <sz val="11"/>
      <color rgb="FFFF0000"/>
      <name val="Arial"/>
      <family val="2"/>
      <charset val="16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s>
  <cellStyleXfs count="31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 fillId="3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6"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6"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6" fillId="3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2" fillId="35"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26" borderId="0" applyNumberFormat="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4" fontId="18" fillId="0" borderId="0" applyFont="0" applyFill="0" applyBorder="0" applyAlignment="0" applyProtection="0"/>
    <xf numFmtId="0" fontId="41" fillId="43" borderId="14" applyNumberFormat="0" applyAlignment="0" applyProtection="0"/>
    <xf numFmtId="0" fontId="42" fillId="44" borderId="15" applyNumberFormat="0" applyAlignment="0" applyProtection="0"/>
    <xf numFmtId="167" fontId="47" fillId="0" borderId="0">
      <protection locked="0"/>
    </xf>
    <xf numFmtId="168" fontId="47" fillId="0" borderId="0">
      <protection locked="0"/>
    </xf>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169" fontId="47" fillId="0" borderId="0">
      <protection locked="0"/>
    </xf>
    <xf numFmtId="0" fontId="33" fillId="0" borderId="0" applyNumberFormat="0" applyFill="0" applyBorder="0" applyAlignment="0" applyProtection="0"/>
    <xf numFmtId="170" fontId="47" fillId="0" borderId="0">
      <protection locked="0"/>
    </xf>
    <xf numFmtId="0" fontId="40" fillId="30" borderId="14" applyNumberFormat="0" applyAlignment="0" applyProtection="0"/>
    <xf numFmtId="0" fontId="40" fillId="30" borderId="14" applyNumberFormat="0" applyAlignment="0" applyProtection="0"/>
    <xf numFmtId="0" fontId="40" fillId="30" borderId="14" applyNumberFormat="0" applyAlignment="0" applyProtection="0"/>
    <xf numFmtId="0" fontId="43" fillId="27" borderId="0" applyNumberFormat="0" applyBorder="0" applyAlignment="0" applyProtection="0"/>
    <xf numFmtId="171" fontId="48" fillId="0" borderId="0">
      <protection locked="0"/>
    </xf>
    <xf numFmtId="171" fontId="48" fillId="0" borderId="0">
      <protection locked="0"/>
    </xf>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41" fillId="43" borderId="14" applyNumberFormat="0" applyAlignment="0" applyProtection="0"/>
    <xf numFmtId="0" fontId="41" fillId="43" borderId="14" applyNumberFormat="0" applyAlignment="0" applyProtection="0"/>
    <xf numFmtId="0" fontId="41" fillId="43" borderId="14" applyNumberFormat="0" applyAlignment="0" applyProtection="0"/>
    <xf numFmtId="0" fontId="40" fillId="30" borderId="14" applyNumberFormat="0" applyAlignment="0" applyProtection="0"/>
    <xf numFmtId="0" fontId="42" fillId="44" borderId="15" applyNumberFormat="0" applyAlignment="0" applyProtection="0"/>
    <xf numFmtId="0" fontId="42" fillId="44" borderId="15" applyNumberFormat="0" applyAlignment="0" applyProtection="0"/>
    <xf numFmtId="0" fontId="42" fillId="44" borderId="15" applyNumberFormat="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9" fillId="0" borderId="0" applyNumberFormat="0" applyFill="0" applyBorder="0" applyAlignment="0" applyProtection="0">
      <alignment vertical="top"/>
      <protection locked="0"/>
    </xf>
    <xf numFmtId="0" fontId="52" fillId="0" borderId="0" applyNumberFormat="0" applyFill="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35" fillId="0" borderId="10" applyNumberFormat="0" applyFill="0" applyAlignment="0" applyProtection="0"/>
    <xf numFmtId="0" fontId="45" fillId="45" borderId="0" applyNumberFormat="0" applyBorder="0" applyAlignment="0" applyProtection="0"/>
    <xf numFmtId="0" fontId="17" fillId="0" borderId="0"/>
    <xf numFmtId="0" fontId="17" fillId="0" borderId="0"/>
    <xf numFmtId="0" fontId="30"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53" fillId="0" borderId="0"/>
    <xf numFmtId="0" fontId="17" fillId="0" borderId="0"/>
    <xf numFmtId="0" fontId="18"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30" fillId="46" borderId="17" applyNumberFormat="0" applyFont="0" applyAlignment="0" applyProtection="0"/>
    <xf numFmtId="0" fontId="30" fillId="46" borderId="17" applyNumberFormat="0" applyFont="0" applyAlignment="0" applyProtection="0"/>
    <xf numFmtId="0" fontId="30" fillId="46" borderId="17" applyNumberFormat="0" applyFont="0" applyAlignment="0" applyProtection="0"/>
    <xf numFmtId="0" fontId="30" fillId="8" borderId="8" applyNumberFormat="0" applyFont="0" applyAlignment="0" applyProtection="0"/>
    <xf numFmtId="0" fontId="17" fillId="46" borderId="17" applyNumberFormat="0" applyFont="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39" fillId="43" borderId="16" applyNumberFormat="0" applyAlignment="0" applyProtection="0"/>
    <xf numFmtId="172" fontId="47" fillId="0" borderId="0">
      <protection locked="0"/>
    </xf>
    <xf numFmtId="0" fontId="3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46"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cellStyleXfs>
  <cellXfs count="643">
    <xf numFmtId="0" fontId="0" fillId="0" borderId="0" xfId="0"/>
    <xf numFmtId="0" fontId="22" fillId="0" borderId="22" xfId="268" applyFont="1" applyBorder="1" applyAlignment="1">
      <alignment horizontal="justify" vertical="center"/>
    </xf>
    <xf numFmtId="0" fontId="17" fillId="0" borderId="0" xfId="252"/>
    <xf numFmtId="3" fontId="18" fillId="0" borderId="0" xfId="269" applyNumberFormat="1"/>
    <xf numFmtId="0" fontId="18" fillId="0" borderId="0" xfId="269"/>
    <xf numFmtId="3" fontId="18" fillId="0" borderId="0" xfId="269" applyNumberFormat="1" applyBorder="1"/>
    <xf numFmtId="1" fontId="23" fillId="0" borderId="21" xfId="271" applyNumberFormat="1" applyFont="1" applyBorder="1" applyAlignment="1">
      <alignment horizontal="center" vertical="center"/>
    </xf>
    <xf numFmtId="1" fontId="24" fillId="0" borderId="0" xfId="271" applyNumberFormat="1" applyFont="1" applyBorder="1" applyAlignment="1">
      <alignment horizontal="center" vertical="center"/>
    </xf>
    <xf numFmtId="3" fontId="24" fillId="0" borderId="0" xfId="271" applyNumberFormat="1" applyFont="1" applyBorder="1" applyAlignment="1">
      <alignment horizontal="center" vertical="center"/>
    </xf>
    <xf numFmtId="3" fontId="20" fillId="0" borderId="0" xfId="269" applyNumberFormat="1" applyFont="1" applyBorder="1" applyAlignment="1">
      <alignment horizontal="center" vertical="center" wrapText="1"/>
    </xf>
    <xf numFmtId="3" fontId="22" fillId="0" borderId="0" xfId="269" applyNumberFormat="1" applyFont="1" applyBorder="1"/>
    <xf numFmtId="3" fontId="22" fillId="0" borderId="0" xfId="269" applyNumberFormat="1" applyFont="1"/>
    <xf numFmtId="3" fontId="19" fillId="0" borderId="0" xfId="269" applyNumberFormat="1" applyFont="1" applyBorder="1" applyAlignment="1">
      <alignment horizontal="left" vertical="center" wrapText="1"/>
    </xf>
    <xf numFmtId="3" fontId="18" fillId="0" borderId="0" xfId="269" applyNumberFormat="1" applyBorder="1" applyAlignment="1">
      <alignment vertical="center"/>
    </xf>
    <xf numFmtId="4" fontId="18" fillId="0" borderId="0" xfId="269" applyNumberFormat="1" applyBorder="1" applyAlignment="1">
      <alignment vertical="center"/>
    </xf>
    <xf numFmtId="4" fontId="18" fillId="0" borderId="0" xfId="269" applyNumberFormat="1" applyBorder="1" applyAlignment="1" applyProtection="1">
      <alignment horizontal="right" vertical="center"/>
    </xf>
    <xf numFmtId="4" fontId="18" fillId="0" borderId="0" xfId="269" applyNumberFormat="1" applyBorder="1" applyAlignment="1">
      <alignment horizontal="right" vertical="center"/>
    </xf>
    <xf numFmtId="1" fontId="23" fillId="0" borderId="0" xfId="271" applyNumberFormat="1" applyFont="1" applyBorder="1" applyAlignment="1">
      <alignment horizontal="center" vertical="center"/>
    </xf>
    <xf numFmtId="3" fontId="22" fillId="52" borderId="34" xfId="269" applyNumberFormat="1" applyFont="1" applyFill="1" applyBorder="1" applyAlignment="1">
      <alignment horizontal="center" vertical="center" wrapText="1"/>
    </xf>
    <xf numFmtId="3" fontId="22" fillId="55" borderId="35" xfId="269" applyNumberFormat="1" applyFont="1" applyFill="1" applyBorder="1" applyAlignment="1">
      <alignment horizontal="center" vertical="center" wrapText="1"/>
    </xf>
    <xf numFmtId="3" fontId="18" fillId="0" borderId="0" xfId="269" applyNumberFormat="1" applyAlignment="1">
      <alignment vertical="center"/>
    </xf>
    <xf numFmtId="0" fontId="18" fillId="0" borderId="0" xfId="269" applyAlignment="1">
      <alignment vertical="center"/>
    </xf>
    <xf numFmtId="166" fontId="22" fillId="53" borderId="34" xfId="269" applyNumberFormat="1" applyFont="1" applyFill="1" applyBorder="1" applyAlignment="1">
      <alignment horizontal="center" vertical="center" wrapText="1"/>
    </xf>
    <xf numFmtId="166" fontId="18" fillId="0" borderId="0" xfId="269" applyNumberFormat="1"/>
    <xf numFmtId="166" fontId="22" fillId="50" borderId="28" xfId="269" applyNumberFormat="1" applyFont="1" applyFill="1" applyBorder="1" applyAlignment="1">
      <alignment horizontal="center" vertical="center" wrapText="1"/>
    </xf>
    <xf numFmtId="166" fontId="22" fillId="51" borderId="34" xfId="269" applyNumberFormat="1" applyFont="1" applyFill="1" applyBorder="1" applyAlignment="1">
      <alignment horizontal="center" vertical="center" wrapText="1"/>
    </xf>
    <xf numFmtId="0" fontId="54" fillId="0" borderId="0" xfId="270" applyFont="1" applyAlignment="1">
      <alignment vertical="center" wrapText="1"/>
    </xf>
    <xf numFmtId="0" fontId="18" fillId="0" borderId="0" xfId="270" applyAlignment="1">
      <alignment vertical="center" wrapText="1"/>
    </xf>
    <xf numFmtId="0" fontId="18" fillId="0" borderId="0" xfId="270" applyAlignment="1">
      <alignment horizontal="center" vertical="center"/>
    </xf>
    <xf numFmtId="0" fontId="18" fillId="0" borderId="0" xfId="270" applyFont="1" applyAlignment="1">
      <alignment vertical="center" wrapText="1"/>
    </xf>
    <xf numFmtId="0" fontId="18" fillId="0" borderId="0" xfId="270" applyAlignment="1">
      <alignment vertical="center"/>
    </xf>
    <xf numFmtId="4" fontId="22" fillId="50" borderId="28" xfId="269" applyNumberFormat="1" applyFont="1" applyFill="1" applyBorder="1" applyAlignment="1">
      <alignment horizontal="right" vertical="center" wrapText="1"/>
    </xf>
    <xf numFmtId="4" fontId="22" fillId="51" borderId="34" xfId="269" applyNumberFormat="1" applyFont="1" applyFill="1" applyBorder="1" applyAlignment="1">
      <alignment horizontal="right" vertical="center" wrapText="1"/>
    </xf>
    <xf numFmtId="4" fontId="22" fillId="52" borderId="34" xfId="269" applyNumberFormat="1" applyFont="1" applyFill="1" applyBorder="1" applyAlignment="1">
      <alignment horizontal="right" vertical="center" wrapText="1"/>
    </xf>
    <xf numFmtId="4" fontId="22" fillId="53" borderId="34" xfId="269" applyNumberFormat="1" applyFont="1" applyFill="1" applyBorder="1" applyAlignment="1">
      <alignment horizontal="right" vertical="center" wrapText="1"/>
    </xf>
    <xf numFmtId="4" fontId="22" fillId="55" borderId="35" xfId="269" applyNumberFormat="1" applyFont="1" applyFill="1" applyBorder="1" applyAlignment="1">
      <alignment horizontal="right" vertical="center" wrapText="1"/>
    </xf>
    <xf numFmtId="0" fontId="29" fillId="0" borderId="0" xfId="270" applyFont="1" applyBorder="1"/>
    <xf numFmtId="0" fontId="63" fillId="0" borderId="0" xfId="270" applyFont="1" applyBorder="1"/>
    <xf numFmtId="0" fontId="29" fillId="0" borderId="0" xfId="270" applyFont="1" applyBorder="1" applyAlignment="1">
      <alignment vertical="center" wrapText="1"/>
    </xf>
    <xf numFmtId="0" fontId="63" fillId="0" borderId="0" xfId="270" applyFont="1" applyBorder="1" applyAlignment="1">
      <alignment vertical="center" wrapText="1"/>
    </xf>
    <xf numFmtId="0" fontId="64" fillId="0" borderId="0" xfId="270" applyFont="1" applyBorder="1" applyAlignment="1">
      <alignment vertical="center" wrapText="1"/>
    </xf>
    <xf numFmtId="0" fontId="29" fillId="0" borderId="0" xfId="270" applyFont="1" applyBorder="1" applyAlignment="1">
      <alignment vertical="center"/>
    </xf>
    <xf numFmtId="0" fontId="29" fillId="0" borderId="0" xfId="270" applyFont="1" applyBorder="1" applyAlignment="1">
      <alignment horizontal="center" vertical="center"/>
    </xf>
    <xf numFmtId="0" fontId="63" fillId="0" borderId="0" xfId="270" applyFont="1"/>
    <xf numFmtId="0" fontId="63" fillId="0" borderId="0" xfId="270" applyFont="1" applyFill="1"/>
    <xf numFmtId="0" fontId="29" fillId="0" borderId="0" xfId="270" applyFont="1"/>
    <xf numFmtId="0" fontId="29" fillId="0" borderId="0" xfId="270" applyFont="1" applyAlignment="1">
      <alignment wrapText="1"/>
    </xf>
    <xf numFmtId="0" fontId="63" fillId="0" borderId="0" xfId="270" applyFont="1" applyAlignment="1">
      <alignment vertical="center" wrapText="1"/>
    </xf>
    <xf numFmtId="0" fontId="29" fillId="0" borderId="0" xfId="270" applyFont="1" applyAlignment="1">
      <alignment vertical="center" wrapText="1"/>
    </xf>
    <xf numFmtId="0" fontId="29" fillId="0" borderId="0" xfId="270" applyFont="1" applyFill="1" applyAlignment="1">
      <alignment vertical="center" wrapText="1"/>
    </xf>
    <xf numFmtId="0" fontId="64" fillId="0" borderId="0" xfId="270" applyFont="1" applyAlignment="1">
      <alignment vertical="center" wrapText="1"/>
    </xf>
    <xf numFmtId="0" fontId="64" fillId="0" borderId="0" xfId="270" applyFont="1" applyFill="1" applyAlignment="1">
      <alignment vertical="center" wrapText="1"/>
    </xf>
    <xf numFmtId="0" fontId="63" fillId="0" borderId="0" xfId="270" applyFont="1" applyFill="1" applyBorder="1" applyAlignment="1">
      <alignment vertical="center" wrapText="1"/>
    </xf>
    <xf numFmtId="0" fontId="61" fillId="0" borderId="0" xfId="270" applyFont="1" applyBorder="1" applyAlignment="1">
      <alignment horizontal="center" vertical="center" wrapText="1"/>
    </xf>
    <xf numFmtId="0" fontId="66" fillId="0" borderId="0" xfId="270" applyFont="1" applyBorder="1" applyAlignment="1">
      <alignment horizontal="center" vertical="center" wrapText="1"/>
    </xf>
    <xf numFmtId="0" fontId="67" fillId="0" borderId="0" xfId="270" applyFont="1" applyBorder="1" applyAlignment="1">
      <alignment horizontal="center" vertical="center" wrapText="1"/>
    </xf>
    <xf numFmtId="0" fontId="61" fillId="0" borderId="0" xfId="270" applyFont="1" applyBorder="1" applyAlignment="1">
      <alignment vertical="center" wrapText="1"/>
    </xf>
    <xf numFmtId="4" fontId="61" fillId="0" borderId="0" xfId="270" applyNumberFormat="1" applyFont="1" applyBorder="1" applyAlignment="1">
      <alignment horizontal="center" vertical="center" wrapText="1"/>
    </xf>
    <xf numFmtId="4" fontId="61" fillId="0" borderId="0" xfId="270" applyNumberFormat="1" applyFont="1" applyBorder="1" applyAlignment="1">
      <alignment vertical="center" wrapText="1"/>
    </xf>
    <xf numFmtId="3" fontId="61" fillId="0" borderId="0" xfId="270" applyNumberFormat="1" applyFont="1" applyBorder="1" applyAlignment="1">
      <alignment horizontal="center" vertical="center" wrapText="1"/>
    </xf>
    <xf numFmtId="173" fontId="29" fillId="0" borderId="0" xfId="270" applyNumberFormat="1" applyFont="1" applyBorder="1" applyAlignment="1">
      <alignment horizontal="center" vertical="center" wrapText="1"/>
    </xf>
    <xf numFmtId="0" fontId="29" fillId="0" borderId="0" xfId="270" applyFont="1" applyBorder="1" applyAlignment="1">
      <alignment horizontal="center"/>
    </xf>
    <xf numFmtId="0" fontId="62" fillId="0" borderId="0" xfId="270" applyFont="1" applyBorder="1"/>
    <xf numFmtId="0" fontId="62" fillId="0" borderId="0" xfId="270" applyFont="1" applyBorder="1" applyAlignment="1">
      <alignment horizontal="center" vertical="center"/>
    </xf>
    <xf numFmtId="0" fontId="62" fillId="0" borderId="0" xfId="270" applyFont="1" applyBorder="1" applyAlignment="1">
      <alignment horizontal="center"/>
    </xf>
    <xf numFmtId="4" fontId="62" fillId="0" borderId="0" xfId="270" applyNumberFormat="1" applyFont="1" applyBorder="1" applyAlignment="1"/>
    <xf numFmtId="3" fontId="68" fillId="0" borderId="0" xfId="270" applyNumberFormat="1" applyFont="1" applyBorder="1" applyAlignment="1">
      <alignment horizontal="center"/>
    </xf>
    <xf numFmtId="0" fontId="63" fillId="0" borderId="0" xfId="270" applyFont="1" applyFill="1" applyBorder="1"/>
    <xf numFmtId="0" fontId="29" fillId="0" borderId="0" xfId="270" applyFont="1" applyAlignment="1">
      <alignment horizontal="center"/>
    </xf>
    <xf numFmtId="0" fontId="62" fillId="0" borderId="0" xfId="270" applyFont="1"/>
    <xf numFmtId="0" fontId="62" fillId="0" borderId="0" xfId="270" applyFont="1" applyAlignment="1">
      <alignment horizontal="center" vertical="center"/>
    </xf>
    <xf numFmtId="0" fontId="62" fillId="0" borderId="0" xfId="270" applyFont="1" applyAlignment="1">
      <alignment horizontal="center"/>
    </xf>
    <xf numFmtId="4" fontId="62" fillId="0" borderId="0" xfId="270" applyNumberFormat="1" applyFont="1" applyAlignment="1"/>
    <xf numFmtId="0" fontId="29" fillId="0" borderId="0" xfId="270" applyFont="1" applyAlignment="1">
      <alignment horizontal="center" vertical="center"/>
    </xf>
    <xf numFmtId="3" fontId="68" fillId="0" borderId="0" xfId="270" applyNumberFormat="1" applyFont="1" applyAlignment="1">
      <alignment horizontal="center"/>
    </xf>
    <xf numFmtId="0" fontId="69" fillId="0" borderId="0" xfId="270" applyFont="1" applyBorder="1" applyAlignment="1">
      <alignment vertical="center" wrapText="1"/>
    </xf>
    <xf numFmtId="0" fontId="69" fillId="0" borderId="0" xfId="270" applyFont="1" applyFill="1" applyBorder="1" applyAlignment="1">
      <alignment vertical="center" wrapText="1"/>
    </xf>
    <xf numFmtId="0" fontId="59" fillId="0" borderId="0" xfId="270" applyFont="1" applyBorder="1" applyAlignment="1">
      <alignment vertical="center" wrapText="1"/>
    </xf>
    <xf numFmtId="0" fontId="70" fillId="0" borderId="0" xfId="270" applyFont="1" applyBorder="1"/>
    <xf numFmtId="0" fontId="27" fillId="0" borderId="0" xfId="270" applyFont="1" applyBorder="1"/>
    <xf numFmtId="0" fontId="54" fillId="0" borderId="0" xfId="270" applyFont="1" applyAlignment="1">
      <alignment vertical="center"/>
    </xf>
    <xf numFmtId="0" fontId="29" fillId="0" borderId="0" xfId="270" applyFont="1" applyAlignment="1">
      <alignment vertical="center"/>
    </xf>
    <xf numFmtId="0" fontId="27" fillId="0" borderId="30" xfId="270" applyFont="1" applyBorder="1"/>
    <xf numFmtId="0" fontId="19" fillId="0" borderId="0" xfId="269" applyFont="1" applyBorder="1" applyAlignment="1">
      <alignment horizontal="center" vertical="center"/>
    </xf>
    <xf numFmtId="3" fontId="21" fillId="0" borderId="0" xfId="271" applyNumberFormat="1" applyFont="1" applyFill="1" applyBorder="1" applyAlignment="1">
      <alignment horizontal="center" vertical="center"/>
    </xf>
    <xf numFmtId="3" fontId="55" fillId="47" borderId="30" xfId="271" applyNumberFormat="1" applyFont="1" applyFill="1" applyBorder="1" applyAlignment="1">
      <alignment horizontal="center" vertical="center" wrapText="1"/>
    </xf>
    <xf numFmtId="3" fontId="22" fillId="47" borderId="36" xfId="269" applyNumberFormat="1" applyFont="1" applyFill="1" applyBorder="1" applyAlignment="1">
      <alignment horizontal="center" vertical="center"/>
    </xf>
    <xf numFmtId="3" fontId="55" fillId="48" borderId="30" xfId="271" applyNumberFormat="1" applyFont="1" applyFill="1" applyBorder="1" applyAlignment="1">
      <alignment horizontal="center" vertical="center" wrapText="1"/>
    </xf>
    <xf numFmtId="3" fontId="22" fillId="48" borderId="36" xfId="269" applyNumberFormat="1" applyFont="1" applyFill="1" applyBorder="1" applyAlignment="1">
      <alignment horizontal="center" vertical="center"/>
    </xf>
    <xf numFmtId="3" fontId="55" fillId="52" borderId="30" xfId="271" applyNumberFormat="1" applyFont="1" applyFill="1" applyBorder="1" applyAlignment="1">
      <alignment horizontal="center" vertical="center" wrapText="1"/>
    </xf>
    <xf numFmtId="3" fontId="22" fillId="52" borderId="36" xfId="269" applyNumberFormat="1" applyFont="1" applyFill="1" applyBorder="1" applyAlignment="1">
      <alignment horizontal="center" vertical="center"/>
    </xf>
    <xf numFmtId="3" fontId="55" fillId="57" borderId="30" xfId="271" applyNumberFormat="1" applyFont="1" applyFill="1" applyBorder="1" applyAlignment="1">
      <alignment horizontal="center" vertical="center" wrapText="1"/>
    </xf>
    <xf numFmtId="3" fontId="22" fillId="57" borderId="36" xfId="269" applyNumberFormat="1" applyFont="1" applyFill="1" applyBorder="1" applyAlignment="1">
      <alignment horizontal="center" vertical="center"/>
    </xf>
    <xf numFmtId="3" fontId="55" fillId="53" borderId="30" xfId="271" applyNumberFormat="1" applyFont="1" applyFill="1" applyBorder="1" applyAlignment="1">
      <alignment horizontal="center" vertical="center" wrapText="1"/>
    </xf>
    <xf numFmtId="3" fontId="22" fillId="53" borderId="36" xfId="269" applyNumberFormat="1" applyFont="1" applyFill="1" applyBorder="1" applyAlignment="1">
      <alignment horizontal="center" vertical="center"/>
    </xf>
    <xf numFmtId="3" fontId="55" fillId="47" borderId="27" xfId="271" applyNumberFormat="1" applyFont="1" applyFill="1" applyBorder="1" applyAlignment="1">
      <alignment horizontal="center" vertical="center" wrapText="1"/>
    </xf>
    <xf numFmtId="3" fontId="22" fillId="47" borderId="33" xfId="269" applyNumberFormat="1" applyFont="1" applyFill="1" applyBorder="1" applyAlignment="1">
      <alignment horizontal="center" vertical="center"/>
    </xf>
    <xf numFmtId="3" fontId="55" fillId="48" borderId="27" xfId="271" applyNumberFormat="1" applyFont="1" applyFill="1" applyBorder="1" applyAlignment="1">
      <alignment horizontal="center" vertical="center" wrapText="1"/>
    </xf>
    <xf numFmtId="3" fontId="22" fillId="48" borderId="33" xfId="269" applyNumberFormat="1" applyFont="1" applyFill="1" applyBorder="1" applyAlignment="1">
      <alignment horizontal="center" vertical="center"/>
    </xf>
    <xf numFmtId="3" fontId="55" fillId="52" borderId="27" xfId="271" applyNumberFormat="1" applyFont="1" applyFill="1" applyBorder="1" applyAlignment="1">
      <alignment horizontal="center" vertical="center" wrapText="1"/>
    </xf>
    <xf numFmtId="3" fontId="22" fillId="52" borderId="33" xfId="269" applyNumberFormat="1" applyFont="1" applyFill="1" applyBorder="1" applyAlignment="1">
      <alignment horizontal="center" vertical="center"/>
    </xf>
    <xf numFmtId="3" fontId="55" fillId="57" borderId="27" xfId="271" applyNumberFormat="1" applyFont="1" applyFill="1" applyBorder="1" applyAlignment="1">
      <alignment horizontal="center" vertical="center" wrapText="1"/>
    </xf>
    <xf numFmtId="3" fontId="22" fillId="57" borderId="33" xfId="269" applyNumberFormat="1" applyFont="1" applyFill="1" applyBorder="1" applyAlignment="1">
      <alignment horizontal="center" vertical="center"/>
    </xf>
    <xf numFmtId="3" fontId="71" fillId="53" borderId="27" xfId="271" applyNumberFormat="1" applyFont="1" applyFill="1" applyBorder="1" applyAlignment="1">
      <alignment horizontal="center" vertical="center" wrapText="1"/>
    </xf>
    <xf numFmtId="3" fontId="22" fillId="53" borderId="33" xfId="269" applyNumberFormat="1" applyFont="1" applyFill="1" applyBorder="1" applyAlignment="1">
      <alignment horizontal="center" vertical="center"/>
    </xf>
    <xf numFmtId="3" fontId="22" fillId="0" borderId="0" xfId="214" applyNumberFormat="1" applyFont="1" applyBorder="1" applyAlignment="1">
      <alignment horizontal="center" vertical="center"/>
    </xf>
    <xf numFmtId="3" fontId="17" fillId="47" borderId="30" xfId="214" applyNumberFormat="1" applyFont="1" applyFill="1" applyBorder="1" applyAlignment="1">
      <alignment horizontal="center" vertical="center"/>
    </xf>
    <xf numFmtId="3" fontId="17" fillId="47" borderId="42" xfId="214" applyNumberFormat="1" applyFont="1" applyFill="1" applyBorder="1" applyAlignment="1">
      <alignment horizontal="center" vertical="center"/>
    </xf>
    <xf numFmtId="3" fontId="17" fillId="48" borderId="30" xfId="214" applyNumberFormat="1" applyFont="1" applyFill="1" applyBorder="1" applyAlignment="1">
      <alignment horizontal="center" vertical="center"/>
    </xf>
    <xf numFmtId="3" fontId="17" fillId="48" borderId="36" xfId="214" applyNumberFormat="1" applyFont="1" applyFill="1" applyBorder="1" applyAlignment="1">
      <alignment horizontal="center" vertical="center"/>
    </xf>
    <xf numFmtId="3" fontId="17" fillId="52" borderId="30" xfId="214" applyNumberFormat="1" applyFont="1" applyFill="1" applyBorder="1" applyAlignment="1">
      <alignment horizontal="center" vertical="center"/>
    </xf>
    <xf numFmtId="3" fontId="17" fillId="52" borderId="36" xfId="214" applyNumberFormat="1" applyFont="1" applyFill="1" applyBorder="1" applyAlignment="1">
      <alignment horizontal="center" vertical="center"/>
    </xf>
    <xf numFmtId="3" fontId="17" fillId="57" borderId="30" xfId="214" applyNumberFormat="1" applyFont="1" applyFill="1" applyBorder="1" applyAlignment="1">
      <alignment horizontal="center" vertical="center"/>
    </xf>
    <xf numFmtId="3" fontId="17" fillId="57" borderId="36" xfId="214" applyNumberFormat="1" applyFont="1" applyFill="1" applyBorder="1" applyAlignment="1">
      <alignment horizontal="center" vertical="center"/>
    </xf>
    <xf numFmtId="3" fontId="17" fillId="47" borderId="31" xfId="214" applyNumberFormat="1" applyFont="1" applyFill="1" applyBorder="1" applyAlignment="1">
      <alignment horizontal="center" vertical="center"/>
    </xf>
    <xf numFmtId="3" fontId="18" fillId="47" borderId="30" xfId="214" applyNumberFormat="1" applyFill="1" applyBorder="1" applyAlignment="1">
      <alignment horizontal="center" vertical="center"/>
    </xf>
    <xf numFmtId="3" fontId="18" fillId="47" borderId="31" xfId="214" applyNumberFormat="1" applyFill="1" applyBorder="1" applyAlignment="1">
      <alignment horizontal="center" vertical="center"/>
    </xf>
    <xf numFmtId="3" fontId="18" fillId="48" borderId="30" xfId="214" applyNumberFormat="1" applyFill="1" applyBorder="1" applyAlignment="1">
      <alignment horizontal="center" vertical="center"/>
    </xf>
    <xf numFmtId="3" fontId="18" fillId="48" borderId="36" xfId="214" applyNumberFormat="1" applyFill="1" applyBorder="1" applyAlignment="1">
      <alignment horizontal="center" vertical="center"/>
    </xf>
    <xf numFmtId="3" fontId="18" fillId="52" borderId="30" xfId="214" applyNumberFormat="1" applyFill="1" applyBorder="1" applyAlignment="1">
      <alignment horizontal="center" vertical="center"/>
    </xf>
    <xf numFmtId="3" fontId="18" fillId="52" borderId="36" xfId="214" applyNumberFormat="1" applyFill="1" applyBorder="1" applyAlignment="1">
      <alignment horizontal="center" vertical="center"/>
    </xf>
    <xf numFmtId="3" fontId="18" fillId="57" borderId="30" xfId="214" applyNumberFormat="1" applyFill="1" applyBorder="1" applyAlignment="1">
      <alignment horizontal="center" vertical="center"/>
    </xf>
    <xf numFmtId="3" fontId="18" fillId="57" borderId="36" xfId="214" applyNumberFormat="1" applyFill="1" applyBorder="1" applyAlignment="1">
      <alignment horizontal="center" vertical="center"/>
    </xf>
    <xf numFmtId="3" fontId="22" fillId="47" borderId="57" xfId="214" applyNumberFormat="1" applyFont="1" applyFill="1" applyBorder="1" applyAlignment="1">
      <alignment horizontal="center" vertical="center"/>
    </xf>
    <xf numFmtId="3" fontId="22" fillId="47" borderId="32" xfId="214" applyNumberFormat="1" applyFont="1" applyFill="1" applyBorder="1" applyAlignment="1">
      <alignment horizontal="center" vertical="center"/>
    </xf>
    <xf numFmtId="3" fontId="22" fillId="48" borderId="27" xfId="214" applyNumberFormat="1" applyFont="1" applyFill="1" applyBorder="1" applyAlignment="1">
      <alignment horizontal="center" vertical="center"/>
    </xf>
    <xf numFmtId="3" fontId="22" fillId="48" borderId="33" xfId="214" applyNumberFormat="1" applyFont="1" applyFill="1" applyBorder="1" applyAlignment="1">
      <alignment horizontal="center" vertical="center"/>
    </xf>
    <xf numFmtId="3" fontId="22" fillId="52" borderId="27" xfId="214" applyNumberFormat="1" applyFont="1" applyFill="1" applyBorder="1" applyAlignment="1">
      <alignment horizontal="center" vertical="center"/>
    </xf>
    <xf numFmtId="3" fontId="22" fillId="52" borderId="33" xfId="214" applyNumberFormat="1" applyFont="1" applyFill="1" applyBorder="1" applyAlignment="1">
      <alignment horizontal="center" vertical="center"/>
    </xf>
    <xf numFmtId="3" fontId="22" fillId="57" borderId="27" xfId="214" applyNumberFormat="1" applyFont="1" applyFill="1" applyBorder="1" applyAlignment="1">
      <alignment horizontal="center" vertical="center"/>
    </xf>
    <xf numFmtId="3" fontId="22" fillId="57" borderId="33" xfId="214" applyNumberFormat="1" applyFont="1" applyFill="1" applyBorder="1" applyAlignment="1">
      <alignment horizontal="center" vertical="center"/>
    </xf>
    <xf numFmtId="0" fontId="22" fillId="0" borderId="0" xfId="269" applyFont="1"/>
    <xf numFmtId="3" fontId="22" fillId="0" borderId="20" xfId="269" applyNumberFormat="1" applyFont="1" applyFill="1" applyBorder="1" applyAlignment="1">
      <alignment horizontal="center" vertical="center"/>
    </xf>
    <xf numFmtId="3" fontId="22" fillId="0" borderId="20" xfId="269" applyNumberFormat="1" applyFont="1" applyFill="1" applyBorder="1" applyAlignment="1">
      <alignment vertical="center"/>
    </xf>
    <xf numFmtId="3" fontId="18" fillId="0" borderId="20" xfId="269" applyNumberFormat="1" applyFill="1" applyBorder="1"/>
    <xf numFmtId="3" fontId="18" fillId="0" borderId="0" xfId="269" applyNumberFormat="1" applyFill="1" applyBorder="1"/>
    <xf numFmtId="4" fontId="22" fillId="56" borderId="0" xfId="269" applyNumberFormat="1" applyFont="1" applyFill="1" applyBorder="1" applyAlignment="1">
      <alignment horizontal="left" vertical="center"/>
    </xf>
    <xf numFmtId="4" fontId="18" fillId="56" borderId="0" xfId="269" applyNumberFormat="1" applyFill="1" applyBorder="1" applyAlignment="1">
      <alignment vertical="center"/>
    </xf>
    <xf numFmtId="3" fontId="18" fillId="56" borderId="0" xfId="269" applyNumberFormat="1" applyFill="1" applyBorder="1"/>
    <xf numFmtId="1" fontId="26" fillId="0" borderId="0" xfId="271" applyNumberFormat="1" applyFont="1" applyBorder="1" applyAlignment="1">
      <alignment horizontal="center" vertical="center"/>
    </xf>
    <xf numFmtId="0" fontId="18" fillId="0" borderId="0" xfId="269" applyBorder="1"/>
    <xf numFmtId="0" fontId="57" fillId="0" borderId="0" xfId="269" applyFont="1" applyBorder="1" applyAlignment="1">
      <alignment horizontal="justify" vertical="center" wrapText="1"/>
    </xf>
    <xf numFmtId="3" fontId="71" fillId="0" borderId="0" xfId="269" applyNumberFormat="1" applyFont="1" applyFill="1" applyBorder="1" applyAlignment="1">
      <alignment horizontal="right"/>
    </xf>
    <xf numFmtId="0" fontId="22" fillId="0" borderId="22" xfId="268" applyFont="1" applyBorder="1" applyAlignment="1">
      <alignment wrapText="1"/>
    </xf>
    <xf numFmtId="0" fontId="22" fillId="0" borderId="23" xfId="268" applyFont="1" applyBorder="1" applyAlignment="1">
      <alignment wrapText="1"/>
    </xf>
    <xf numFmtId="0" fontId="18" fillId="0" borderId="0" xfId="269" applyAlignment="1">
      <alignment wrapText="1"/>
    </xf>
    <xf numFmtId="3" fontId="18" fillId="0" borderId="0" xfId="269" applyNumberFormat="1" applyAlignment="1">
      <alignment wrapText="1"/>
    </xf>
    <xf numFmtId="3" fontId="20" fillId="58" borderId="23" xfId="269" applyNumberFormat="1" applyFont="1" applyFill="1" applyBorder="1" applyAlignment="1">
      <alignment horizontal="center" vertical="center" wrapText="1"/>
    </xf>
    <xf numFmtId="3" fontId="20" fillId="58" borderId="27" xfId="269" applyNumberFormat="1" applyFont="1" applyFill="1" applyBorder="1" applyAlignment="1">
      <alignment horizontal="center" vertical="center" wrapText="1"/>
    </xf>
    <xf numFmtId="3" fontId="74" fillId="58" borderId="28" xfId="269" applyNumberFormat="1" applyFont="1" applyFill="1" applyBorder="1" applyAlignment="1">
      <alignment horizontal="right" vertical="center"/>
    </xf>
    <xf numFmtId="3" fontId="74" fillId="58" borderId="34" xfId="269" applyNumberFormat="1" applyFont="1" applyFill="1" applyBorder="1" applyAlignment="1">
      <alignment horizontal="right" vertical="center"/>
    </xf>
    <xf numFmtId="3" fontId="25" fillId="58" borderId="35" xfId="214" applyNumberFormat="1" applyFont="1" applyFill="1" applyBorder="1" applyAlignment="1">
      <alignment horizontal="right" vertical="center"/>
    </xf>
    <xf numFmtId="3" fontId="74" fillId="58" borderId="22" xfId="269" applyNumberFormat="1" applyFont="1" applyFill="1" applyBorder="1" applyAlignment="1">
      <alignment horizontal="right" vertical="center"/>
    </xf>
    <xf numFmtId="3" fontId="74" fillId="58" borderId="30" xfId="269" applyNumberFormat="1" applyFont="1" applyFill="1" applyBorder="1" applyAlignment="1">
      <alignment horizontal="right" vertical="center"/>
    </xf>
    <xf numFmtId="3" fontId="74" fillId="58" borderId="30" xfId="269" applyNumberFormat="1" applyFont="1" applyFill="1" applyBorder="1" applyAlignment="1" applyProtection="1">
      <alignment horizontal="right" vertical="center"/>
    </xf>
    <xf numFmtId="3" fontId="25" fillId="58" borderId="36" xfId="214" applyNumberFormat="1" applyFont="1" applyFill="1" applyBorder="1" applyAlignment="1">
      <alignment horizontal="right" vertical="center"/>
    </xf>
    <xf numFmtId="3" fontId="25" fillId="58" borderId="36" xfId="269" applyNumberFormat="1" applyFont="1" applyFill="1" applyBorder="1" applyAlignment="1">
      <alignment horizontal="right" vertical="center"/>
    </xf>
    <xf numFmtId="3" fontId="25" fillId="58" borderId="23" xfId="269" applyNumberFormat="1" applyFont="1" applyFill="1" applyBorder="1" applyAlignment="1">
      <alignment horizontal="right" vertical="center"/>
    </xf>
    <xf numFmtId="3" fontId="25" fillId="58" borderId="27" xfId="269" applyNumberFormat="1" applyFont="1" applyFill="1" applyBorder="1" applyAlignment="1">
      <alignment horizontal="right" vertical="center"/>
    </xf>
    <xf numFmtId="3" fontId="25" fillId="58" borderId="33" xfId="269" applyNumberFormat="1" applyFont="1" applyFill="1" applyBorder="1" applyAlignment="1">
      <alignment horizontal="right" vertical="center"/>
    </xf>
    <xf numFmtId="3" fontId="76" fillId="58" borderId="23" xfId="252" applyNumberFormat="1" applyFont="1" applyFill="1" applyBorder="1" applyAlignment="1">
      <alignment horizontal="center" vertical="center" wrapText="1"/>
    </xf>
    <xf numFmtId="3" fontId="76" fillId="58" borderId="27" xfId="252" applyNumberFormat="1" applyFont="1" applyFill="1" applyBorder="1" applyAlignment="1">
      <alignment horizontal="center" vertical="center" wrapText="1"/>
    </xf>
    <xf numFmtId="3" fontId="76" fillId="58" borderId="33" xfId="252" applyNumberFormat="1" applyFont="1" applyFill="1" applyBorder="1" applyAlignment="1">
      <alignment horizontal="center" vertical="center" wrapText="1"/>
    </xf>
    <xf numFmtId="3" fontId="74" fillId="58" borderId="28" xfId="269" applyNumberFormat="1" applyFont="1" applyFill="1" applyBorder="1" applyAlignment="1">
      <alignment horizontal="center" vertical="center"/>
    </xf>
    <xf numFmtId="3" fontId="74" fillId="58" borderId="34" xfId="269" applyNumberFormat="1" applyFont="1" applyFill="1" applyBorder="1" applyAlignment="1">
      <alignment horizontal="center" vertical="center"/>
    </xf>
    <xf numFmtId="3" fontId="74" fillId="58" borderId="35" xfId="269" applyNumberFormat="1" applyFont="1" applyFill="1" applyBorder="1" applyAlignment="1">
      <alignment horizontal="center" vertical="center"/>
    </xf>
    <xf numFmtId="3" fontId="74" fillId="58" borderId="22" xfId="269" applyNumberFormat="1" applyFont="1" applyFill="1" applyBorder="1" applyAlignment="1">
      <alignment horizontal="center" vertical="center"/>
    </xf>
    <xf numFmtId="3" fontId="74" fillId="58" borderId="30" xfId="269" applyNumberFormat="1" applyFont="1" applyFill="1" applyBorder="1" applyAlignment="1">
      <alignment horizontal="center" vertical="center"/>
    </xf>
    <xf numFmtId="3" fontId="74" fillId="58" borderId="36" xfId="269" applyNumberFormat="1" applyFont="1" applyFill="1" applyBorder="1" applyAlignment="1">
      <alignment horizontal="center" vertical="center"/>
    </xf>
    <xf numFmtId="3" fontId="74" fillId="58" borderId="23" xfId="269" applyNumberFormat="1" applyFont="1" applyFill="1" applyBorder="1" applyAlignment="1">
      <alignment horizontal="center" vertical="center"/>
    </xf>
    <xf numFmtId="3" fontId="74" fillId="58" borderId="27" xfId="269" applyNumberFormat="1" applyFont="1" applyFill="1" applyBorder="1" applyAlignment="1">
      <alignment horizontal="center" vertical="center"/>
    </xf>
    <xf numFmtId="3" fontId="74" fillId="58" borderId="33" xfId="269" applyNumberFormat="1" applyFont="1" applyFill="1" applyBorder="1" applyAlignment="1">
      <alignment horizontal="center" vertical="center"/>
    </xf>
    <xf numFmtId="0" fontId="20" fillId="58" borderId="30" xfId="269" applyNumberFormat="1" applyFont="1" applyFill="1" applyBorder="1" applyAlignment="1">
      <alignment horizontal="center" vertical="center"/>
    </xf>
    <xf numFmtId="0" fontId="18" fillId="58" borderId="30" xfId="269" applyNumberFormat="1" applyFill="1" applyBorder="1"/>
    <xf numFmtId="0" fontId="18" fillId="58" borderId="36" xfId="269" applyNumberFormat="1" applyFill="1" applyBorder="1"/>
    <xf numFmtId="0" fontId="22" fillId="58" borderId="27" xfId="269" applyNumberFormat="1" applyFont="1" applyFill="1" applyBorder="1" applyAlignment="1">
      <alignment horizontal="center"/>
    </xf>
    <xf numFmtId="0" fontId="18" fillId="58" borderId="27" xfId="269" applyNumberFormat="1" applyFill="1" applyBorder="1"/>
    <xf numFmtId="0" fontId="18" fillId="58" borderId="33" xfId="269" applyNumberFormat="1" applyFill="1" applyBorder="1"/>
    <xf numFmtId="3" fontId="22" fillId="58" borderId="30" xfId="269" applyNumberFormat="1" applyFont="1" applyFill="1" applyBorder="1" applyAlignment="1">
      <alignment horizontal="center" vertical="center"/>
    </xf>
    <xf numFmtId="3" fontId="22" fillId="58" borderId="36" xfId="269" applyNumberFormat="1" applyFont="1" applyFill="1" applyBorder="1" applyAlignment="1">
      <alignment horizontal="center" vertical="center"/>
    </xf>
    <xf numFmtId="3" fontId="22" fillId="58" borderId="27" xfId="269" applyNumberFormat="1" applyFont="1" applyFill="1" applyBorder="1" applyAlignment="1">
      <alignment horizontal="center" vertical="center"/>
    </xf>
    <xf numFmtId="3" fontId="22" fillId="58" borderId="33" xfId="269" applyNumberFormat="1" applyFont="1" applyFill="1" applyBorder="1" applyAlignment="1">
      <alignment horizontal="center" vertical="center"/>
    </xf>
    <xf numFmtId="3" fontId="23" fillId="61" borderId="22" xfId="271" applyNumberFormat="1" applyFont="1" applyFill="1" applyBorder="1" applyAlignment="1">
      <alignment horizontal="center" vertical="center" wrapText="1"/>
    </xf>
    <xf numFmtId="3" fontId="23" fillId="61" borderId="23" xfId="271" applyNumberFormat="1" applyFont="1" applyFill="1" applyBorder="1" applyAlignment="1">
      <alignment horizontal="center" vertical="center" wrapText="1"/>
    </xf>
    <xf numFmtId="3" fontId="20" fillId="61" borderId="23" xfId="269" applyNumberFormat="1" applyFont="1" applyFill="1" applyBorder="1" applyAlignment="1">
      <alignment horizontal="center" vertical="center" wrapText="1"/>
    </xf>
    <xf numFmtId="3" fontId="20" fillId="61" borderId="27" xfId="269" applyNumberFormat="1" applyFont="1" applyFill="1" applyBorder="1" applyAlignment="1">
      <alignment horizontal="center" vertical="center" wrapText="1"/>
    </xf>
    <xf numFmtId="0" fontId="18" fillId="61" borderId="30" xfId="269" applyNumberFormat="1" applyFill="1" applyBorder="1" applyAlignment="1">
      <alignment vertical="center"/>
    </xf>
    <xf numFmtId="0" fontId="18" fillId="61" borderId="30" xfId="269" applyNumberFormat="1" applyFill="1" applyBorder="1" applyAlignment="1">
      <alignment horizontal="right" vertical="center"/>
    </xf>
    <xf numFmtId="0" fontId="18" fillId="61" borderId="27" xfId="269" applyNumberFormat="1" applyFill="1" applyBorder="1" applyAlignment="1">
      <alignment vertical="center"/>
    </xf>
    <xf numFmtId="3" fontId="22" fillId="61" borderId="27" xfId="269" applyNumberFormat="1" applyFont="1" applyFill="1" applyBorder="1" applyAlignment="1">
      <alignment vertical="center" wrapText="1"/>
    </xf>
    <xf numFmtId="3" fontId="76" fillId="61" borderId="27" xfId="252" applyNumberFormat="1" applyFont="1" applyFill="1" applyBorder="1" applyAlignment="1">
      <alignment horizontal="center" vertical="center" wrapText="1"/>
    </xf>
    <xf numFmtId="3" fontId="76" fillId="61" borderId="32" xfId="252" applyNumberFormat="1" applyFont="1" applyFill="1" applyBorder="1" applyAlignment="1">
      <alignment horizontal="center" vertical="center" wrapText="1"/>
    </xf>
    <xf numFmtId="3" fontId="25" fillId="61" borderId="34" xfId="252" applyNumberFormat="1" applyFont="1" applyFill="1" applyBorder="1" applyAlignment="1">
      <alignment horizontal="center" vertical="center" wrapText="1"/>
    </xf>
    <xf numFmtId="3" fontId="25" fillId="61" borderId="34" xfId="252" applyNumberFormat="1" applyFont="1" applyFill="1" applyBorder="1" applyAlignment="1">
      <alignment horizontal="center" vertical="center"/>
    </xf>
    <xf numFmtId="3" fontId="75" fillId="61" borderId="35" xfId="252" applyNumberFormat="1" applyFont="1" applyFill="1" applyBorder="1" applyAlignment="1">
      <alignment horizontal="center" vertical="center" wrapText="1"/>
    </xf>
    <xf numFmtId="3" fontId="25" fillId="61" borderId="30" xfId="252" applyNumberFormat="1" applyFont="1" applyFill="1" applyBorder="1" applyAlignment="1">
      <alignment horizontal="center" vertical="center" wrapText="1"/>
    </xf>
    <xf numFmtId="3" fontId="25" fillId="61" borderId="30" xfId="252" applyNumberFormat="1" applyFont="1" applyFill="1" applyBorder="1" applyAlignment="1">
      <alignment horizontal="center" vertical="center"/>
    </xf>
    <xf numFmtId="3" fontId="75" fillId="61" borderId="36" xfId="252" applyNumberFormat="1" applyFont="1" applyFill="1" applyBorder="1" applyAlignment="1">
      <alignment horizontal="center" vertical="center" wrapText="1"/>
    </xf>
    <xf numFmtId="3" fontId="25" fillId="61" borderId="27" xfId="252" applyNumberFormat="1" applyFont="1" applyFill="1" applyBorder="1" applyAlignment="1">
      <alignment horizontal="center" vertical="center" wrapText="1"/>
    </xf>
    <xf numFmtId="3" fontId="25" fillId="61" borderId="27" xfId="252" applyNumberFormat="1" applyFont="1" applyFill="1" applyBorder="1" applyAlignment="1">
      <alignment horizontal="center" vertical="center"/>
    </xf>
    <xf numFmtId="3" fontId="75" fillId="61" borderId="33" xfId="252" applyNumberFormat="1" applyFont="1" applyFill="1" applyBorder="1" applyAlignment="1">
      <alignment horizontal="center" vertical="center" wrapText="1"/>
    </xf>
    <xf numFmtId="3" fontId="25" fillId="61" borderId="28" xfId="252" applyNumberFormat="1" applyFont="1" applyFill="1" applyBorder="1" applyAlignment="1">
      <alignment horizontal="center" vertical="center" wrapText="1"/>
    </xf>
    <xf numFmtId="3" fontId="25" fillId="61" borderId="22" xfId="252" applyNumberFormat="1" applyFont="1" applyFill="1" applyBorder="1" applyAlignment="1">
      <alignment horizontal="center" vertical="center" wrapText="1"/>
    </xf>
    <xf numFmtId="3" fontId="25" fillId="61" borderId="23" xfId="252" applyNumberFormat="1" applyFont="1" applyFill="1" applyBorder="1" applyAlignment="1">
      <alignment horizontal="center" vertical="center" wrapText="1"/>
    </xf>
    <xf numFmtId="3" fontId="55" fillId="61" borderId="30" xfId="271" applyNumberFormat="1" applyFont="1" applyFill="1" applyBorder="1" applyAlignment="1">
      <alignment horizontal="center" vertical="center" wrapText="1"/>
    </xf>
    <xf numFmtId="3" fontId="55" fillId="61" borderId="27" xfId="271" applyNumberFormat="1" applyFont="1" applyFill="1" applyBorder="1" applyAlignment="1">
      <alignment horizontal="center" vertical="center" wrapText="1"/>
    </xf>
    <xf numFmtId="3" fontId="17" fillId="61" borderId="30" xfId="214" applyNumberFormat="1" applyFont="1" applyFill="1" applyBorder="1" applyAlignment="1">
      <alignment horizontal="center" vertical="center"/>
    </xf>
    <xf numFmtId="3" fontId="18" fillId="61" borderId="30" xfId="214" applyNumberFormat="1" applyFill="1" applyBorder="1" applyAlignment="1">
      <alignment horizontal="center" vertical="center"/>
    </xf>
    <xf numFmtId="3" fontId="22" fillId="61" borderId="57" xfId="214" applyNumberFormat="1" applyFont="1" applyFill="1" applyBorder="1" applyAlignment="1">
      <alignment horizontal="center" vertical="center"/>
    </xf>
    <xf numFmtId="3" fontId="22" fillId="61" borderId="22" xfId="269" applyNumberFormat="1" applyFont="1" applyFill="1" applyBorder="1" applyAlignment="1">
      <alignment horizontal="center" vertical="center"/>
    </xf>
    <xf numFmtId="3" fontId="22" fillId="61" borderId="23" xfId="269" applyNumberFormat="1" applyFont="1" applyFill="1" applyBorder="1" applyAlignment="1">
      <alignment horizontal="center" vertical="center" wrapText="1"/>
    </xf>
    <xf numFmtId="3" fontId="20" fillId="63" borderId="30" xfId="269" applyNumberFormat="1" applyFont="1" applyFill="1" applyBorder="1" applyAlignment="1">
      <alignment horizontal="center" vertical="center" wrapText="1"/>
    </xf>
    <xf numFmtId="0" fontId="56" fillId="63" borderId="36" xfId="270" applyFont="1" applyFill="1" applyBorder="1" applyAlignment="1">
      <alignment vertical="center" wrapText="1"/>
    </xf>
    <xf numFmtId="0" fontId="56" fillId="63" borderId="33" xfId="270" applyFont="1" applyFill="1" applyBorder="1" applyAlignment="1">
      <alignment vertical="center" wrapText="1"/>
    </xf>
    <xf numFmtId="3" fontId="20" fillId="64" borderId="22" xfId="269" applyNumberFormat="1" applyFont="1" applyFill="1" applyBorder="1" applyAlignment="1">
      <alignment horizontal="center" vertical="center" wrapText="1"/>
    </xf>
    <xf numFmtId="3" fontId="20" fillId="64" borderId="30" xfId="269" applyNumberFormat="1" applyFont="1" applyFill="1" applyBorder="1" applyAlignment="1">
      <alignment horizontal="center" vertical="center" wrapText="1"/>
    </xf>
    <xf numFmtId="3" fontId="20" fillId="64" borderId="36" xfId="269" applyNumberFormat="1" applyFont="1" applyFill="1" applyBorder="1" applyAlignment="1">
      <alignment horizontal="center" vertical="center" wrapText="1"/>
    </xf>
    <xf numFmtId="3" fontId="25" fillId="61" borderId="55" xfId="252" applyNumberFormat="1" applyFont="1" applyFill="1" applyBorder="1" applyAlignment="1">
      <alignment horizontal="center" vertical="center" wrapText="1"/>
    </xf>
    <xf numFmtId="3" fontId="25" fillId="61" borderId="40" xfId="252" applyNumberFormat="1" applyFont="1" applyFill="1" applyBorder="1" applyAlignment="1">
      <alignment horizontal="center" vertical="center" wrapText="1"/>
    </xf>
    <xf numFmtId="3" fontId="75" fillId="61" borderId="56" xfId="252" applyNumberFormat="1" applyFont="1" applyFill="1" applyBorder="1" applyAlignment="1">
      <alignment horizontal="center" vertical="center" wrapText="1"/>
    </xf>
    <xf numFmtId="3" fontId="74" fillId="58" borderId="55" xfId="269" applyNumberFormat="1" applyFont="1" applyFill="1" applyBorder="1" applyAlignment="1">
      <alignment horizontal="center" vertical="center"/>
    </xf>
    <xf numFmtId="3" fontId="74" fillId="58" borderId="40" xfId="269" applyNumberFormat="1" applyFont="1" applyFill="1" applyBorder="1" applyAlignment="1">
      <alignment horizontal="center" vertical="center"/>
    </xf>
    <xf numFmtId="3" fontId="74" fillId="58" borderId="56" xfId="269" applyNumberFormat="1" applyFont="1" applyFill="1" applyBorder="1" applyAlignment="1">
      <alignment horizontal="center" vertical="center"/>
    </xf>
    <xf numFmtId="3" fontId="22" fillId="60" borderId="34" xfId="269" applyNumberFormat="1" applyFont="1" applyFill="1" applyBorder="1" applyAlignment="1">
      <alignment horizontal="center" vertical="center" wrapText="1"/>
    </xf>
    <xf numFmtId="4" fontId="22" fillId="60" borderId="34" xfId="269" applyNumberFormat="1" applyFont="1" applyFill="1" applyBorder="1" applyAlignment="1">
      <alignment horizontal="right" vertical="center" wrapText="1"/>
    </xf>
    <xf numFmtId="0" fontId="25" fillId="59" borderId="20" xfId="269" applyFont="1" applyFill="1" applyBorder="1" applyAlignment="1">
      <alignment horizontal="center" vertical="center"/>
    </xf>
    <xf numFmtId="4" fontId="22" fillId="51" borderId="41" xfId="269" applyNumberFormat="1" applyFont="1" applyFill="1" applyBorder="1" applyAlignment="1">
      <alignment horizontal="right" vertical="center" wrapText="1"/>
    </xf>
    <xf numFmtId="4" fontId="22" fillId="52" borderId="41" xfId="269" applyNumberFormat="1" applyFont="1" applyFill="1" applyBorder="1" applyAlignment="1">
      <alignment horizontal="right" vertical="center" wrapText="1"/>
    </xf>
    <xf numFmtId="4" fontId="22" fillId="60" borderId="41" xfId="269" applyNumberFormat="1" applyFont="1" applyFill="1" applyBorder="1" applyAlignment="1">
      <alignment horizontal="right" vertical="center" wrapText="1"/>
    </xf>
    <xf numFmtId="4" fontId="22" fillId="53" borderId="41" xfId="269" applyNumberFormat="1" applyFont="1" applyFill="1" applyBorder="1" applyAlignment="1">
      <alignment horizontal="right" vertical="center" wrapText="1"/>
    </xf>
    <xf numFmtId="4" fontId="22" fillId="50" borderId="41" xfId="269" applyNumberFormat="1" applyFont="1" applyFill="1" applyBorder="1" applyAlignment="1">
      <alignment horizontal="right" vertical="center" wrapText="1"/>
    </xf>
    <xf numFmtId="3" fontId="20" fillId="59" borderId="77" xfId="269" applyNumberFormat="1" applyFont="1" applyFill="1" applyBorder="1" applyAlignment="1">
      <alignment horizontal="left" vertical="center"/>
    </xf>
    <xf numFmtId="3" fontId="20" fillId="59" borderId="78" xfId="269" applyNumberFormat="1" applyFont="1" applyFill="1" applyBorder="1" applyAlignment="1">
      <alignment horizontal="left" vertical="center"/>
    </xf>
    <xf numFmtId="3" fontId="20" fillId="59" borderId="78" xfId="269" applyNumberFormat="1" applyFont="1" applyFill="1" applyBorder="1" applyAlignment="1">
      <alignment vertical="center"/>
    </xf>
    <xf numFmtId="3" fontId="20" fillId="59" borderId="79" xfId="269" applyNumberFormat="1" applyFont="1" applyFill="1" applyBorder="1" applyAlignment="1">
      <alignment vertical="center"/>
    </xf>
    <xf numFmtId="1" fontId="26" fillId="0" borderId="0" xfId="271" applyNumberFormat="1" applyFont="1" applyBorder="1" applyAlignment="1">
      <alignment vertical="center"/>
    </xf>
    <xf numFmtId="0" fontId="18" fillId="0" borderId="0" xfId="269" applyFill="1" applyBorder="1" applyAlignment="1">
      <alignment vertical="center"/>
    </xf>
    <xf numFmtId="0" fontId="22" fillId="0" borderId="0" xfId="269" applyFont="1" applyFill="1" applyBorder="1" applyAlignment="1">
      <alignment vertical="center" wrapText="1"/>
    </xf>
    <xf numFmtId="0" fontId="18" fillId="0" borderId="0" xfId="269" applyFont="1" applyFill="1" applyBorder="1" applyAlignment="1">
      <alignment vertical="center"/>
    </xf>
    <xf numFmtId="0" fontId="78" fillId="0" borderId="0" xfId="269" applyFont="1" applyFill="1" applyBorder="1" applyAlignment="1">
      <alignment vertical="center" wrapText="1"/>
    </xf>
    <xf numFmtId="4" fontId="22" fillId="50" borderId="28" xfId="269" applyNumberFormat="1" applyFont="1" applyFill="1" applyBorder="1" applyAlignment="1">
      <alignment horizontal="center" vertical="center" wrapText="1"/>
    </xf>
    <xf numFmtId="4" fontId="22" fillId="51" borderId="34" xfId="269" applyNumberFormat="1" applyFont="1" applyFill="1" applyBorder="1" applyAlignment="1">
      <alignment horizontal="center" vertical="center" wrapText="1"/>
    </xf>
    <xf numFmtId="4" fontId="22" fillId="52" borderId="34" xfId="269" applyNumberFormat="1" applyFont="1" applyFill="1" applyBorder="1" applyAlignment="1">
      <alignment horizontal="center" vertical="center" wrapText="1"/>
    </xf>
    <xf numFmtId="4" fontId="22" fillId="50" borderId="41" xfId="269" applyNumberFormat="1" applyFont="1" applyFill="1" applyBorder="1" applyAlignment="1">
      <alignment horizontal="center" vertical="center" wrapText="1"/>
    </xf>
    <xf numFmtId="3" fontId="85" fillId="61" borderId="30" xfId="269" applyNumberFormat="1" applyFont="1" applyFill="1" applyBorder="1" applyAlignment="1">
      <alignment horizontal="center"/>
    </xf>
    <xf numFmtId="3" fontId="86" fillId="61" borderId="30" xfId="269" applyNumberFormat="1" applyFont="1" applyFill="1" applyBorder="1" applyAlignment="1">
      <alignment horizontal="center" vertical="center"/>
    </xf>
    <xf numFmtId="3" fontId="86" fillId="61" borderId="36" xfId="269" applyNumberFormat="1" applyFont="1" applyFill="1" applyBorder="1" applyAlignment="1">
      <alignment horizontal="center" vertical="center"/>
    </xf>
    <xf numFmtId="3" fontId="86" fillId="61" borderId="22" xfId="269" applyNumberFormat="1" applyFont="1" applyFill="1" applyBorder="1" applyAlignment="1">
      <alignment horizontal="center" vertical="center"/>
    </xf>
    <xf numFmtId="3" fontId="74" fillId="61" borderId="28" xfId="269" applyNumberFormat="1" applyFont="1" applyFill="1" applyBorder="1" applyAlignment="1">
      <alignment horizontal="center"/>
    </xf>
    <xf numFmtId="3" fontId="74" fillId="61" borderId="34" xfId="269" applyNumberFormat="1" applyFont="1" applyFill="1" applyBorder="1" applyAlignment="1">
      <alignment horizontal="center"/>
    </xf>
    <xf numFmtId="3" fontId="25" fillId="61" borderId="35" xfId="214" applyNumberFormat="1" applyFont="1" applyFill="1" applyBorder="1" applyAlignment="1">
      <alignment horizontal="center"/>
    </xf>
    <xf numFmtId="3" fontId="74" fillId="61" borderId="22" xfId="269" applyNumberFormat="1" applyFont="1" applyFill="1" applyBorder="1" applyAlignment="1">
      <alignment horizontal="center"/>
    </xf>
    <xf numFmtId="3" fontId="74" fillId="61" borderId="30" xfId="269" applyNumberFormat="1" applyFont="1" applyFill="1" applyBorder="1" applyAlignment="1">
      <alignment horizontal="center"/>
    </xf>
    <xf numFmtId="3" fontId="74" fillId="61" borderId="30" xfId="269" applyNumberFormat="1" applyFont="1" applyFill="1" applyBorder="1" applyAlignment="1" applyProtection="1">
      <alignment horizontal="center"/>
    </xf>
    <xf numFmtId="3" fontId="25" fillId="61" borderId="36" xfId="214" applyNumberFormat="1" applyFont="1" applyFill="1" applyBorder="1" applyAlignment="1">
      <alignment horizontal="center"/>
    </xf>
    <xf numFmtId="3" fontId="25" fillId="61" borderId="36" xfId="269" applyNumberFormat="1" applyFont="1" applyFill="1" applyBorder="1" applyAlignment="1">
      <alignment horizontal="center"/>
    </xf>
    <xf numFmtId="3" fontId="25" fillId="61" borderId="23" xfId="269" applyNumberFormat="1" applyFont="1" applyFill="1" applyBorder="1" applyAlignment="1">
      <alignment horizontal="center"/>
    </xf>
    <xf numFmtId="3" fontId="25" fillId="61" borderId="27" xfId="269" applyNumberFormat="1" applyFont="1" applyFill="1" applyBorder="1" applyAlignment="1">
      <alignment horizontal="center"/>
    </xf>
    <xf numFmtId="3" fontId="25" fillId="61" borderId="33" xfId="269" applyNumberFormat="1" applyFont="1" applyFill="1" applyBorder="1" applyAlignment="1">
      <alignment horizontal="center"/>
    </xf>
    <xf numFmtId="173" fontId="86" fillId="61" borderId="30" xfId="269" applyNumberFormat="1" applyFont="1" applyFill="1" applyBorder="1" applyAlignment="1">
      <alignment horizontal="center" vertical="center"/>
    </xf>
    <xf numFmtId="175" fontId="86" fillId="61" borderId="30" xfId="269" applyNumberFormat="1" applyFont="1" applyFill="1" applyBorder="1" applyAlignment="1">
      <alignment horizontal="center" vertical="center"/>
    </xf>
    <xf numFmtId="174" fontId="59" fillId="56" borderId="30" xfId="270" applyNumberFormat="1" applyFont="1" applyFill="1" applyBorder="1" applyAlignment="1">
      <alignment horizontal="center" vertical="center" wrapText="1"/>
    </xf>
    <xf numFmtId="0" fontId="29" fillId="56" borderId="30" xfId="270" applyFont="1" applyFill="1" applyBorder="1" applyAlignment="1">
      <alignment horizontal="center" vertical="center" wrapText="1"/>
    </xf>
    <xf numFmtId="3" fontId="83" fillId="58" borderId="27" xfId="269" applyNumberFormat="1" applyFont="1" applyFill="1" applyBorder="1" applyAlignment="1">
      <alignment horizontal="center" vertical="center"/>
    </xf>
    <xf numFmtId="3" fontId="50" fillId="58" borderId="27" xfId="269" applyNumberFormat="1" applyFont="1" applyFill="1" applyBorder="1" applyAlignment="1">
      <alignment horizontal="center" vertical="center"/>
    </xf>
    <xf numFmtId="173" fontId="50" fillId="58" borderId="27" xfId="269" applyNumberFormat="1" applyFont="1" applyFill="1" applyBorder="1" applyAlignment="1">
      <alignment horizontal="center" vertical="center"/>
    </xf>
    <xf numFmtId="4" fontId="50" fillId="58" borderId="27" xfId="269" applyNumberFormat="1" applyFont="1" applyFill="1" applyBorder="1" applyAlignment="1">
      <alignment horizontal="center" vertical="center"/>
    </xf>
    <xf numFmtId="3" fontId="50" fillId="58" borderId="27" xfId="269" applyNumberFormat="1" applyFont="1" applyFill="1" applyBorder="1" applyAlignment="1">
      <alignment horizontal="center"/>
    </xf>
    <xf numFmtId="3" fontId="50" fillId="58" borderId="33" xfId="269" applyNumberFormat="1" applyFont="1" applyFill="1" applyBorder="1" applyAlignment="1">
      <alignment horizontal="center"/>
    </xf>
    <xf numFmtId="3" fontId="50" fillId="58" borderId="23" xfId="269" applyNumberFormat="1" applyFont="1" applyFill="1" applyBorder="1" applyAlignment="1">
      <alignment horizontal="center"/>
    </xf>
    <xf numFmtId="3" fontId="50" fillId="58" borderId="33" xfId="269" applyNumberFormat="1" applyFont="1" applyFill="1" applyBorder="1" applyAlignment="1">
      <alignment horizontal="center" vertical="center"/>
    </xf>
    <xf numFmtId="3" fontId="50" fillId="58" borderId="23" xfId="269" applyNumberFormat="1" applyFont="1" applyFill="1" applyBorder="1" applyAlignment="1">
      <alignment horizontal="center" vertical="center"/>
    </xf>
    <xf numFmtId="4" fontId="18" fillId="0" borderId="0" xfId="270" applyNumberFormat="1" applyAlignment="1">
      <alignment vertical="center"/>
    </xf>
    <xf numFmtId="3" fontId="29" fillId="56" borderId="30" xfId="270" applyNumberFormat="1" applyFont="1" applyFill="1" applyBorder="1" applyAlignment="1">
      <alignment horizontal="center" vertical="center" wrapText="1"/>
    </xf>
    <xf numFmtId="4" fontId="83" fillId="56" borderId="30" xfId="270" applyNumberFormat="1" applyFont="1" applyFill="1" applyBorder="1" applyAlignment="1">
      <alignment horizontal="center" vertical="center" wrapText="1"/>
    </xf>
    <xf numFmtId="4" fontId="84" fillId="0" borderId="0" xfId="257" applyNumberFormat="1" applyFont="1" applyBorder="1" applyAlignment="1">
      <alignment horizontal="center" vertical="center"/>
    </xf>
    <xf numFmtId="4" fontId="60" fillId="56" borderId="30" xfId="270" applyNumberFormat="1" applyFont="1" applyFill="1" applyBorder="1" applyAlignment="1">
      <alignment horizontal="center" vertical="center" wrapText="1"/>
    </xf>
    <xf numFmtId="166" fontId="59" fillId="0" borderId="30" xfId="257" applyNumberFormat="1" applyFont="1" applyBorder="1" applyAlignment="1">
      <alignment horizontal="center" vertical="center"/>
    </xf>
    <xf numFmtId="0" fontId="88" fillId="56" borderId="30" xfId="0" applyFont="1" applyFill="1" applyBorder="1" applyAlignment="1">
      <alignment horizontal="center" vertical="center"/>
    </xf>
    <xf numFmtId="0" fontId="88" fillId="56" borderId="30" xfId="270" applyFont="1" applyFill="1" applyBorder="1" applyAlignment="1">
      <alignment horizontal="center" vertical="center" wrapText="1"/>
    </xf>
    <xf numFmtId="0" fontId="59" fillId="56" borderId="30" xfId="257" applyFont="1" applyFill="1" applyBorder="1" applyAlignment="1">
      <alignment horizontal="center" vertical="center" wrapText="1"/>
    </xf>
    <xf numFmtId="0" fontId="59" fillId="56" borderId="30" xfId="270" applyFont="1" applyFill="1" applyBorder="1" applyAlignment="1">
      <alignment horizontal="center" vertical="center" wrapText="1"/>
    </xf>
    <xf numFmtId="3" fontId="22" fillId="61" borderId="22" xfId="269" applyNumberFormat="1" applyFont="1" applyFill="1" applyBorder="1" applyAlignment="1">
      <alignment horizontal="center" vertical="center" wrapText="1"/>
    </xf>
    <xf numFmtId="3" fontId="17" fillId="53" borderId="30" xfId="214" applyNumberFormat="1" applyFont="1" applyFill="1" applyBorder="1" applyAlignment="1">
      <alignment horizontal="center" vertical="center"/>
    </xf>
    <xf numFmtId="3" fontId="17" fillId="53" borderId="36" xfId="214" applyNumberFormat="1" applyFont="1" applyFill="1" applyBorder="1" applyAlignment="1">
      <alignment horizontal="center" vertical="center"/>
    </xf>
    <xf numFmtId="3" fontId="18" fillId="53" borderId="30" xfId="214" applyNumberFormat="1" applyFill="1" applyBorder="1" applyAlignment="1">
      <alignment horizontal="center" vertical="center"/>
    </xf>
    <xf numFmtId="3" fontId="18" fillId="53" borderId="36" xfId="214" applyNumberFormat="1" applyFill="1" applyBorder="1" applyAlignment="1">
      <alignment horizontal="center" vertical="center"/>
    </xf>
    <xf numFmtId="3" fontId="22" fillId="53" borderId="27" xfId="214" applyNumberFormat="1" applyFont="1" applyFill="1" applyBorder="1" applyAlignment="1">
      <alignment horizontal="center" vertical="center"/>
    </xf>
    <xf numFmtId="3" fontId="22" fillId="53" borderId="33" xfId="214" applyNumberFormat="1" applyFont="1" applyFill="1" applyBorder="1" applyAlignment="1">
      <alignment horizontal="center" vertical="center"/>
    </xf>
    <xf numFmtId="0" fontId="81" fillId="56" borderId="30" xfId="0" applyFont="1" applyFill="1" applyBorder="1" applyAlignment="1">
      <alignment horizontal="center" vertical="center"/>
    </xf>
    <xf numFmtId="0" fontId="58" fillId="56" borderId="30" xfId="270" applyFont="1" applyFill="1" applyBorder="1" applyAlignment="1">
      <alignment vertical="center" wrapText="1"/>
    </xf>
    <xf numFmtId="0" fontId="81" fillId="56" borderId="30" xfId="0" applyFont="1" applyFill="1" applyBorder="1" applyAlignment="1">
      <alignment horizontal="left" vertical="center" wrapText="1"/>
    </xf>
    <xf numFmtId="0" fontId="58" fillId="56" borderId="30" xfId="0" applyFont="1" applyFill="1" applyBorder="1" applyAlignment="1">
      <alignment horizontal="center" vertical="center"/>
    </xf>
    <xf numFmtId="49" fontId="65" fillId="56" borderId="30" xfId="270" applyNumberFormat="1" applyFont="1" applyFill="1" applyBorder="1" applyAlignment="1">
      <alignment horizontal="center" vertical="center" wrapText="1"/>
    </xf>
    <xf numFmtId="0" fontId="81" fillId="56" borderId="30" xfId="257" applyFont="1" applyFill="1" applyBorder="1" applyAlignment="1">
      <alignment horizontal="left" vertical="center" wrapText="1"/>
    </xf>
    <xf numFmtId="0" fontId="29" fillId="56" borderId="30" xfId="0" applyFont="1" applyFill="1" applyBorder="1" applyAlignment="1">
      <alignment horizontal="center" vertical="center"/>
    </xf>
    <xf numFmtId="0" fontId="82" fillId="56" borderId="30" xfId="257" applyFont="1" applyFill="1" applyBorder="1" applyAlignment="1">
      <alignment horizontal="left" vertical="center" wrapText="1"/>
    </xf>
    <xf numFmtId="0" fontId="95" fillId="56" borderId="30" xfId="0" applyFont="1" applyFill="1" applyBorder="1" applyAlignment="1">
      <alignment horizontal="left" vertical="center" wrapText="1"/>
    </xf>
    <xf numFmtId="0" fontId="29" fillId="56" borderId="30" xfId="270" applyFont="1" applyFill="1" applyBorder="1" applyAlignment="1">
      <alignment vertical="center" wrapText="1"/>
    </xf>
    <xf numFmtId="0" fontId="88" fillId="56" borderId="30" xfId="0" applyFont="1" applyFill="1" applyBorder="1" applyAlignment="1">
      <alignment horizontal="center" vertical="center" wrapText="1"/>
    </xf>
    <xf numFmtId="0" fontId="96" fillId="0" borderId="0" xfId="270" applyFont="1" applyBorder="1" applyAlignment="1">
      <alignment vertical="center" wrapText="1"/>
    </xf>
    <xf numFmtId="0" fontId="96" fillId="0" borderId="0" xfId="270" applyFont="1" applyBorder="1"/>
    <xf numFmtId="0" fontId="96" fillId="0" borderId="0" xfId="270" applyFont="1"/>
    <xf numFmtId="4" fontId="59" fillId="0" borderId="30" xfId="257" applyNumberFormat="1" applyFont="1" applyBorder="1" applyAlignment="1">
      <alignment horizontal="center" vertical="center"/>
    </xf>
    <xf numFmtId="4" fontId="88" fillId="0" borderId="30" xfId="0" applyNumberFormat="1" applyFont="1" applyBorder="1" applyAlignment="1">
      <alignment horizontal="center" vertical="center"/>
    </xf>
    <xf numFmtId="0" fontId="94" fillId="56" borderId="30" xfId="270" applyFont="1" applyFill="1" applyBorder="1" applyAlignment="1">
      <alignment horizontal="center" vertical="center" wrapText="1"/>
    </xf>
    <xf numFmtId="173" fontId="83" fillId="56" borderId="30" xfId="270" applyNumberFormat="1" applyFont="1" applyFill="1" applyBorder="1" applyAlignment="1">
      <alignment horizontal="center" vertical="center" wrapText="1"/>
    </xf>
    <xf numFmtId="0" fontId="96" fillId="56" borderId="30" xfId="270" applyFont="1" applyFill="1" applyBorder="1" applyAlignment="1">
      <alignment vertical="center" wrapText="1"/>
    </xf>
    <xf numFmtId="0" fontId="65" fillId="56" borderId="30" xfId="270" applyFont="1" applyFill="1" applyBorder="1" applyAlignment="1">
      <alignment horizontal="center" vertical="center" wrapText="1"/>
    </xf>
    <xf numFmtId="0" fontId="65" fillId="56" borderId="30" xfId="270" applyFont="1" applyFill="1" applyBorder="1" applyAlignment="1">
      <alignment vertical="center" wrapText="1"/>
    </xf>
    <xf numFmtId="4" fontId="29" fillId="56" borderId="30" xfId="257" applyNumberFormat="1" applyFont="1" applyFill="1" applyBorder="1" applyAlignment="1">
      <alignment horizontal="center" vertical="center"/>
    </xf>
    <xf numFmtId="3" fontId="65" fillId="56" borderId="30" xfId="270" applyNumberFormat="1" applyFont="1" applyFill="1" applyBorder="1" applyAlignment="1">
      <alignment horizontal="center" vertical="center" wrapText="1"/>
    </xf>
    <xf numFmtId="4" fontId="29" fillId="56" borderId="30" xfId="0" applyNumberFormat="1" applyFont="1" applyFill="1" applyBorder="1" applyAlignment="1">
      <alignment horizontal="center" vertical="center"/>
    </xf>
    <xf numFmtId="0" fontId="98" fillId="56" borderId="30" xfId="270" applyFont="1" applyFill="1" applyBorder="1" applyAlignment="1">
      <alignment horizontal="center" vertical="center" wrapText="1"/>
    </xf>
    <xf numFmtId="173" fontId="65" fillId="56" borderId="30" xfId="270" applyNumberFormat="1" applyFont="1" applyFill="1" applyBorder="1" applyAlignment="1">
      <alignment horizontal="center" vertical="center" wrapText="1"/>
    </xf>
    <xf numFmtId="4" fontId="29" fillId="56" borderId="30" xfId="0" applyNumberFormat="1" applyFont="1" applyFill="1" applyBorder="1" applyAlignment="1">
      <alignment horizontal="center" vertical="center" wrapText="1"/>
    </xf>
    <xf numFmtId="4" fontId="29" fillId="56" borderId="30" xfId="270" applyNumberFormat="1" applyFont="1" applyFill="1" applyBorder="1" applyAlignment="1">
      <alignment horizontal="center" vertical="center" wrapText="1"/>
    </xf>
    <xf numFmtId="4" fontId="82" fillId="56" borderId="30" xfId="257" applyNumberFormat="1" applyFont="1" applyFill="1" applyBorder="1" applyAlignment="1">
      <alignment horizontal="center" vertical="center"/>
    </xf>
    <xf numFmtId="4" fontId="58" fillId="56" borderId="30" xfId="270" applyNumberFormat="1" applyFont="1" applyFill="1" applyBorder="1" applyAlignment="1">
      <alignment horizontal="center" vertical="center" wrapText="1"/>
    </xf>
    <xf numFmtId="3" fontId="29" fillId="56" borderId="30" xfId="0" applyNumberFormat="1" applyFont="1" applyFill="1" applyBorder="1" applyAlignment="1">
      <alignment horizontal="center" vertical="center"/>
    </xf>
    <xf numFmtId="4" fontId="81" fillId="56" borderId="30" xfId="0" applyNumberFormat="1" applyFont="1" applyFill="1" applyBorder="1" applyAlignment="1">
      <alignment horizontal="center" vertical="center"/>
    </xf>
    <xf numFmtId="175" fontId="65" fillId="56" borderId="30" xfId="270" applyNumberFormat="1" applyFont="1" applyFill="1" applyBorder="1" applyAlignment="1">
      <alignment horizontal="center" vertical="center" wrapText="1"/>
    </xf>
    <xf numFmtId="0" fontId="99" fillId="56" borderId="30" xfId="270" applyFont="1" applyFill="1" applyBorder="1" applyAlignment="1">
      <alignment horizontal="center" vertical="center" wrapText="1"/>
    </xf>
    <xf numFmtId="0" fontId="99" fillId="56" borderId="30" xfId="270" applyFont="1" applyFill="1" applyBorder="1" applyAlignment="1">
      <alignment horizontal="center" vertical="center"/>
    </xf>
    <xf numFmtId="0" fontId="99" fillId="56" borderId="30" xfId="270" applyFont="1" applyFill="1" applyBorder="1" applyAlignment="1">
      <alignment horizontal="center" vertical="center" textRotation="90" wrapText="1"/>
    </xf>
    <xf numFmtId="4" fontId="99" fillId="56" borderId="30" xfId="270" applyNumberFormat="1" applyFont="1" applyFill="1" applyBorder="1" applyAlignment="1">
      <alignment horizontal="center" vertical="center" wrapText="1"/>
    </xf>
    <xf numFmtId="3" fontId="99" fillId="56" borderId="30" xfId="270" applyNumberFormat="1" applyFont="1" applyFill="1" applyBorder="1" applyAlignment="1">
      <alignment horizontal="center" vertical="center" wrapText="1"/>
    </xf>
    <xf numFmtId="4" fontId="99" fillId="56" borderId="30" xfId="270" applyNumberFormat="1" applyFont="1" applyFill="1" applyBorder="1" applyAlignment="1">
      <alignment horizontal="center" vertical="center" wrapText="1"/>
    </xf>
    <xf numFmtId="0" fontId="99" fillId="56" borderId="30" xfId="270" applyFont="1" applyFill="1" applyBorder="1" applyAlignment="1">
      <alignment horizontal="center" vertical="center" wrapText="1"/>
    </xf>
    <xf numFmtId="0" fontId="99" fillId="56" borderId="30" xfId="316" applyFont="1" applyFill="1" applyBorder="1" applyAlignment="1">
      <alignment horizontal="center" vertical="center" wrapText="1"/>
    </xf>
    <xf numFmtId="4" fontId="87" fillId="56" borderId="30" xfId="270" applyNumberFormat="1" applyFont="1" applyFill="1" applyBorder="1" applyAlignment="1">
      <alignment horizontal="center" vertical="center" wrapText="1"/>
    </xf>
    <xf numFmtId="4" fontId="96" fillId="56" borderId="30" xfId="270" applyNumberFormat="1" applyFont="1" applyFill="1" applyBorder="1" applyAlignment="1">
      <alignment horizontal="center" vertical="center" wrapText="1"/>
    </xf>
    <xf numFmtId="3" fontId="96" fillId="56" borderId="30" xfId="270" applyNumberFormat="1" applyFont="1" applyFill="1" applyBorder="1" applyAlignment="1">
      <alignment horizontal="center" vertical="center" wrapText="1"/>
    </xf>
    <xf numFmtId="0" fontId="27" fillId="56" borderId="30" xfId="270" applyFont="1" applyFill="1" applyBorder="1" applyAlignment="1">
      <alignment horizontal="center" vertical="center"/>
    </xf>
    <xf numFmtId="0" fontId="27" fillId="56" borderId="30" xfId="270" applyFont="1" applyFill="1" applyBorder="1"/>
    <xf numFmtId="0" fontId="28" fillId="56" borderId="30" xfId="270" applyFont="1" applyFill="1" applyBorder="1" applyAlignment="1">
      <alignment horizontal="center" vertical="center" wrapText="1"/>
    </xf>
    <xf numFmtId="0" fontId="62" fillId="56" borderId="30" xfId="270" applyFont="1" applyFill="1" applyBorder="1" applyAlignment="1">
      <alignment horizontal="center" vertical="center" wrapText="1"/>
    </xf>
    <xf numFmtId="0" fontId="62" fillId="56" borderId="30" xfId="270" applyFont="1" applyFill="1" applyBorder="1" applyAlignment="1">
      <alignment horizontal="center" vertical="distributed" wrapText="1"/>
    </xf>
    <xf numFmtId="0" fontId="101" fillId="56" borderId="30" xfId="0" applyFont="1" applyFill="1" applyBorder="1" applyAlignment="1">
      <alignment vertical="center" wrapText="1"/>
    </xf>
    <xf numFmtId="0" fontId="65" fillId="56" borderId="30" xfId="0" applyFont="1" applyFill="1" applyBorder="1" applyAlignment="1">
      <alignment horizontal="left" vertical="center" wrapText="1"/>
    </xf>
    <xf numFmtId="3" fontId="62" fillId="56" borderId="30" xfId="257" applyNumberFormat="1" applyFont="1" applyFill="1" applyBorder="1" applyAlignment="1">
      <alignment horizontal="center" vertical="center" wrapText="1"/>
    </xf>
    <xf numFmtId="166" fontId="62" fillId="56" borderId="30" xfId="257" applyNumberFormat="1" applyFont="1" applyFill="1" applyBorder="1" applyAlignment="1">
      <alignment vertical="center"/>
    </xf>
    <xf numFmtId="166" fontId="62" fillId="56" borderId="30" xfId="257" applyNumberFormat="1" applyFont="1" applyFill="1" applyBorder="1" applyAlignment="1">
      <alignment horizontal="center" vertical="center"/>
    </xf>
    <xf numFmtId="174" fontId="62" fillId="56" borderId="30" xfId="270" applyNumberFormat="1" applyFont="1" applyFill="1" applyBorder="1" applyAlignment="1">
      <alignment horizontal="center" vertical="center" wrapText="1"/>
    </xf>
    <xf numFmtId="0" fontId="102" fillId="56" borderId="30" xfId="257" applyFont="1" applyFill="1" applyBorder="1" applyAlignment="1">
      <alignment horizontal="left" vertical="center" wrapText="1"/>
    </xf>
    <xf numFmtId="4" fontId="68" fillId="56" borderId="30" xfId="270" applyNumberFormat="1" applyFont="1" applyFill="1" applyBorder="1" applyAlignment="1">
      <alignment horizontal="center" vertical="center" wrapText="1"/>
    </xf>
    <xf numFmtId="3" fontId="62" fillId="56" borderId="30" xfId="257" applyNumberFormat="1" applyFont="1" applyFill="1" applyBorder="1" applyAlignment="1">
      <alignment horizontal="center" vertical="center"/>
    </xf>
    <xf numFmtId="0" fontId="101" fillId="56" borderId="30" xfId="0" applyFont="1" applyFill="1" applyBorder="1" applyAlignment="1">
      <alignment horizontal="center" vertical="center"/>
    </xf>
    <xf numFmtId="0" fontId="101" fillId="56" borderId="30" xfId="0" applyFont="1" applyFill="1" applyBorder="1" applyAlignment="1">
      <alignment vertical="center"/>
    </xf>
    <xf numFmtId="166" fontId="102" fillId="56" borderId="30" xfId="257" applyNumberFormat="1" applyFont="1" applyFill="1" applyBorder="1" applyAlignment="1">
      <alignment vertical="center"/>
    </xf>
    <xf numFmtId="0" fontId="102" fillId="56" borderId="30" xfId="257" applyFont="1" applyFill="1" applyBorder="1" applyAlignment="1">
      <alignment horizontal="left" vertical="center"/>
    </xf>
    <xf numFmtId="0" fontId="57" fillId="56" borderId="30" xfId="257" applyFont="1" applyFill="1" applyBorder="1" applyAlignment="1">
      <alignment vertical="center" wrapText="1"/>
    </xf>
    <xf numFmtId="0" fontId="57" fillId="56" borderId="30" xfId="257" applyFont="1" applyFill="1" applyBorder="1" applyAlignment="1">
      <alignment horizontal="center" vertical="center" wrapText="1"/>
    </xf>
    <xf numFmtId="0" fontId="87" fillId="56" borderId="30" xfId="270" applyFont="1" applyFill="1" applyBorder="1" applyAlignment="1">
      <alignment horizontal="center" vertical="center"/>
    </xf>
    <xf numFmtId="4" fontId="92" fillId="56" borderId="30" xfId="270" applyNumberFormat="1" applyFont="1" applyFill="1" applyBorder="1" applyAlignment="1">
      <alignment vertical="center"/>
    </xf>
    <xf numFmtId="174" fontId="92" fillId="56" borderId="30" xfId="270" applyNumberFormat="1" applyFont="1" applyFill="1" applyBorder="1" applyAlignment="1">
      <alignment vertical="center"/>
    </xf>
    <xf numFmtId="0" fontId="87" fillId="56" borderId="30" xfId="270" applyFont="1" applyFill="1" applyBorder="1" applyAlignment="1">
      <alignment vertical="center"/>
    </xf>
    <xf numFmtId="3" fontId="90" fillId="56" borderId="30" xfId="270" applyNumberFormat="1" applyFont="1" applyFill="1" applyBorder="1" applyAlignment="1">
      <alignment vertical="center" wrapText="1"/>
    </xf>
    <xf numFmtId="4" fontId="92" fillId="56" borderId="30" xfId="270" applyNumberFormat="1" applyFont="1" applyFill="1" applyBorder="1" applyAlignment="1">
      <alignment vertical="center" wrapText="1"/>
    </xf>
    <xf numFmtId="0" fontId="91" fillId="56" borderId="30" xfId="270" applyFont="1" applyFill="1" applyBorder="1" applyAlignment="1">
      <alignment horizontal="center" vertical="center"/>
    </xf>
    <xf numFmtId="3" fontId="89" fillId="56" borderId="30" xfId="270" applyNumberFormat="1" applyFont="1" applyFill="1" applyBorder="1" applyAlignment="1">
      <alignment horizontal="center" vertical="center" textRotation="90" wrapText="1"/>
    </xf>
    <xf numFmtId="0" fontId="87" fillId="56" borderId="30" xfId="270" applyFont="1" applyFill="1" applyBorder="1" applyAlignment="1">
      <alignment horizontal="center" vertical="center" wrapText="1"/>
    </xf>
    <xf numFmtId="0" fontId="104" fillId="56" borderId="30" xfId="270" applyFont="1" applyFill="1" applyBorder="1" applyAlignment="1">
      <alignment horizontal="center" vertical="center" wrapText="1"/>
    </xf>
    <xf numFmtId="4" fontId="104" fillId="56" borderId="30" xfId="270" applyNumberFormat="1" applyFont="1" applyFill="1" applyBorder="1" applyAlignment="1">
      <alignment horizontal="center" vertical="center" wrapText="1"/>
    </xf>
    <xf numFmtId="0" fontId="104" fillId="56" borderId="47" xfId="316" applyFont="1" applyFill="1" applyBorder="1" applyAlignment="1">
      <alignment horizontal="center" vertical="center" wrapText="1"/>
    </xf>
    <xf numFmtId="0" fontId="62" fillId="56" borderId="40" xfId="270" applyFont="1" applyFill="1" applyBorder="1" applyAlignment="1">
      <alignment horizontal="center" vertical="center" wrapText="1"/>
    </xf>
    <xf numFmtId="0" fontId="28" fillId="56" borderId="40" xfId="270" applyFont="1" applyFill="1" applyBorder="1" applyAlignment="1">
      <alignment horizontal="center" vertical="center" wrapText="1"/>
    </xf>
    <xf numFmtId="0" fontId="102" fillId="56" borderId="40" xfId="257" applyFont="1" applyFill="1" applyBorder="1" applyAlignment="1">
      <alignment horizontal="left" vertical="center" wrapText="1"/>
    </xf>
    <xf numFmtId="0" fontId="62" fillId="56" borderId="40" xfId="257" applyFont="1" applyFill="1" applyBorder="1" applyAlignment="1">
      <alignment horizontal="center" vertical="center" wrapText="1"/>
    </xf>
    <xf numFmtId="3" fontId="62" fillId="56" borderId="40" xfId="270" applyNumberFormat="1" applyFont="1" applyFill="1" applyBorder="1" applyAlignment="1">
      <alignment horizontal="center" vertical="center" wrapText="1"/>
    </xf>
    <xf numFmtId="0" fontId="62" fillId="56" borderId="56" xfId="270" applyFont="1" applyFill="1" applyBorder="1" applyAlignment="1">
      <alignment horizontal="center" vertical="center" wrapText="1"/>
    </xf>
    <xf numFmtId="166" fontId="102" fillId="56" borderId="40" xfId="257" applyNumberFormat="1" applyFont="1" applyFill="1" applyBorder="1" applyAlignment="1">
      <alignment horizontal="center" vertical="center"/>
    </xf>
    <xf numFmtId="174" fontId="62" fillId="56" borderId="46" xfId="270" applyNumberFormat="1" applyFont="1" applyFill="1" applyBorder="1" applyAlignment="1">
      <alignment horizontal="center" vertical="center" wrapText="1"/>
    </xf>
    <xf numFmtId="4" fontId="62" fillId="56" borderId="40" xfId="270" applyNumberFormat="1" applyFont="1" applyFill="1" applyBorder="1" applyAlignment="1">
      <alignment horizontal="center" vertical="center" wrapText="1"/>
    </xf>
    <xf numFmtId="4" fontId="62" fillId="56" borderId="56" xfId="270" applyNumberFormat="1" applyFont="1" applyFill="1" applyBorder="1" applyAlignment="1">
      <alignment horizontal="center" vertical="center" wrapText="1"/>
    </xf>
    <xf numFmtId="1" fontId="62" fillId="56" borderId="55" xfId="270" applyNumberFormat="1" applyFont="1" applyFill="1" applyBorder="1" applyAlignment="1">
      <alignment horizontal="center" vertical="center" wrapText="1"/>
    </xf>
    <xf numFmtId="1" fontId="62" fillId="56" borderId="40" xfId="270" applyNumberFormat="1" applyFont="1" applyFill="1" applyBorder="1" applyAlignment="1">
      <alignment horizontal="center" vertical="center" wrapText="1"/>
    </xf>
    <xf numFmtId="1" fontId="62" fillId="56" borderId="42" xfId="270" applyNumberFormat="1" applyFont="1" applyFill="1" applyBorder="1" applyAlignment="1">
      <alignment horizontal="center" vertical="center" wrapText="1"/>
    </xf>
    <xf numFmtId="3" fontId="62" fillId="56" borderId="30" xfId="270" applyNumberFormat="1" applyFont="1" applyFill="1" applyBorder="1" applyAlignment="1">
      <alignment horizontal="center" vertical="center" wrapText="1"/>
    </xf>
    <xf numFmtId="0" fontId="62" fillId="56" borderId="36" xfId="270" applyFont="1" applyFill="1" applyBorder="1" applyAlignment="1">
      <alignment horizontal="center" vertical="center" wrapText="1"/>
    </xf>
    <xf numFmtId="166" fontId="102" fillId="56" borderId="30" xfId="257" applyNumberFormat="1" applyFont="1" applyFill="1" applyBorder="1" applyAlignment="1">
      <alignment horizontal="center" vertical="center"/>
    </xf>
    <xf numFmtId="174" fontId="62" fillId="56" borderId="45" xfId="270" applyNumberFormat="1" applyFont="1" applyFill="1" applyBorder="1" applyAlignment="1">
      <alignment horizontal="center" vertical="center" wrapText="1"/>
    </xf>
    <xf numFmtId="1" fontId="62" fillId="56" borderId="22" xfId="270" applyNumberFormat="1" applyFont="1" applyFill="1" applyBorder="1" applyAlignment="1">
      <alignment horizontal="center" vertical="center" wrapText="1"/>
    </xf>
    <xf numFmtId="1" fontId="62" fillId="56" borderId="30" xfId="270" applyNumberFormat="1" applyFont="1" applyFill="1" applyBorder="1" applyAlignment="1">
      <alignment horizontal="center" vertical="center" wrapText="1"/>
    </xf>
    <xf numFmtId="1" fontId="62" fillId="56" borderId="31" xfId="270" applyNumberFormat="1" applyFont="1" applyFill="1" applyBorder="1" applyAlignment="1">
      <alignment horizontal="center" vertical="center" wrapText="1"/>
    </xf>
    <xf numFmtId="4" fontId="102" fillId="56" borderId="30" xfId="257" applyNumberFormat="1" applyFont="1" applyFill="1" applyBorder="1" applyAlignment="1">
      <alignment horizontal="center" vertical="center"/>
    </xf>
    <xf numFmtId="0" fontId="62" fillId="56" borderId="30" xfId="257" applyFont="1" applyFill="1" applyBorder="1" applyAlignment="1">
      <alignment horizontal="center" vertical="center" wrapText="1"/>
    </xf>
    <xf numFmtId="0" fontId="65" fillId="56" borderId="30" xfId="0" applyFont="1" applyFill="1" applyBorder="1" applyAlignment="1">
      <alignment horizontal="center" vertical="center" wrapText="1"/>
    </xf>
    <xf numFmtId="0" fontId="62" fillId="56" borderId="30" xfId="257" applyFont="1" applyFill="1" applyBorder="1" applyAlignment="1">
      <alignment horizontal="center" vertical="center"/>
    </xf>
    <xf numFmtId="0" fontId="62" fillId="56" borderId="30" xfId="257" applyFont="1" applyFill="1" applyBorder="1" applyAlignment="1">
      <alignment horizontal="left" vertical="center"/>
    </xf>
    <xf numFmtId="4" fontId="62" fillId="56" borderId="30" xfId="257" applyNumberFormat="1" applyFont="1" applyFill="1" applyBorder="1" applyAlignment="1">
      <alignment horizontal="center" vertical="center"/>
    </xf>
    <xf numFmtId="3" fontId="104" fillId="56" borderId="30" xfId="270" applyNumberFormat="1" applyFont="1" applyFill="1" applyBorder="1" applyAlignment="1">
      <alignment horizontal="center" vertical="center" wrapText="1"/>
    </xf>
    <xf numFmtId="174" fontId="104" fillId="56" borderId="30" xfId="270" applyNumberFormat="1" applyFont="1" applyFill="1" applyBorder="1" applyAlignment="1">
      <alignment horizontal="right" vertical="center" wrapText="1"/>
    </xf>
    <xf numFmtId="4" fontId="104" fillId="56" borderId="30" xfId="270" applyNumberFormat="1" applyFont="1" applyFill="1" applyBorder="1" applyAlignment="1">
      <alignment horizontal="right" vertical="center" wrapText="1"/>
    </xf>
    <xf numFmtId="1" fontId="104" fillId="56" borderId="30" xfId="270" applyNumberFormat="1" applyFont="1" applyFill="1" applyBorder="1" applyAlignment="1">
      <alignment horizontal="center" vertical="center" wrapText="1"/>
    </xf>
    <xf numFmtId="0" fontId="104" fillId="56" borderId="30" xfId="270" applyFont="1" applyFill="1" applyBorder="1" applyAlignment="1">
      <alignment vertical="center" wrapText="1"/>
    </xf>
    <xf numFmtId="0" fontId="107" fillId="0" borderId="30" xfId="270" applyFont="1" applyBorder="1" applyAlignment="1">
      <alignment horizontal="center" vertical="center" wrapText="1"/>
    </xf>
    <xf numFmtId="4" fontId="59" fillId="56" borderId="30" xfId="270" applyNumberFormat="1" applyFont="1" applyFill="1" applyBorder="1" applyAlignment="1">
      <alignment horizontal="center" vertical="center" wrapText="1"/>
    </xf>
    <xf numFmtId="0" fontId="108" fillId="0" borderId="30" xfId="270" applyFont="1" applyBorder="1" applyAlignment="1">
      <alignment horizontal="center" vertical="center" wrapText="1"/>
    </xf>
    <xf numFmtId="0" fontId="105" fillId="0" borderId="30" xfId="270" applyFont="1" applyBorder="1" applyAlignment="1">
      <alignment horizontal="center" vertical="center" wrapText="1"/>
    </xf>
    <xf numFmtId="174" fontId="109" fillId="0" borderId="30" xfId="270" applyNumberFormat="1" applyFont="1" applyBorder="1" applyAlignment="1">
      <alignment horizontal="center" vertical="center" wrapText="1"/>
    </xf>
    <xf numFmtId="0" fontId="106" fillId="0" borderId="30" xfId="270" applyFont="1" applyBorder="1" applyAlignment="1">
      <alignment vertical="center" wrapText="1"/>
    </xf>
    <xf numFmtId="175" fontId="29" fillId="56" borderId="30" xfId="270" applyNumberFormat="1" applyFont="1" applyFill="1" applyBorder="1" applyAlignment="1">
      <alignment horizontal="center" vertical="center" wrapText="1"/>
    </xf>
    <xf numFmtId="175" fontId="60" fillId="56" borderId="30" xfId="270" applyNumberFormat="1" applyFont="1" applyFill="1" applyBorder="1" applyAlignment="1">
      <alignment horizontal="center" vertical="center" wrapText="1"/>
    </xf>
    <xf numFmtId="1" fontId="26" fillId="0" borderId="52" xfId="271" applyNumberFormat="1" applyFont="1" applyBorder="1" applyAlignment="1">
      <alignment horizontal="center" vertical="center"/>
    </xf>
    <xf numFmtId="0" fontId="18" fillId="50" borderId="30" xfId="269" applyFill="1" applyBorder="1" applyAlignment="1">
      <alignment horizontal="left" vertical="center"/>
    </xf>
    <xf numFmtId="0" fontId="80" fillId="52" borderId="30" xfId="269" applyFont="1" applyFill="1" applyBorder="1" applyAlignment="1">
      <alignment horizontal="left" vertical="center"/>
    </xf>
    <xf numFmtId="0" fontId="25" fillId="59" borderId="43" xfId="269" applyFont="1" applyFill="1" applyBorder="1" applyAlignment="1">
      <alignment horizontal="center" vertical="center"/>
    </xf>
    <xf numFmtId="0" fontId="25" fillId="59" borderId="51" xfId="269" applyFont="1" applyFill="1" applyBorder="1" applyAlignment="1">
      <alignment horizontal="center" vertical="center"/>
    </xf>
    <xf numFmtId="0" fontId="25" fillId="59" borderId="20" xfId="269" applyFont="1" applyFill="1" applyBorder="1" applyAlignment="1">
      <alignment horizontal="center" vertical="center"/>
    </xf>
    <xf numFmtId="3" fontId="21" fillId="59" borderId="28" xfId="271" applyNumberFormat="1" applyFont="1" applyFill="1" applyBorder="1" applyAlignment="1">
      <alignment horizontal="center" vertical="center"/>
    </xf>
    <xf numFmtId="3" fontId="21" fillId="59" borderId="29" xfId="271" applyNumberFormat="1" applyFont="1" applyFill="1" applyBorder="1" applyAlignment="1">
      <alignment horizontal="center" vertical="center"/>
    </xf>
    <xf numFmtId="3" fontId="21" fillId="59" borderId="23" xfId="271" applyNumberFormat="1" applyFont="1" applyFill="1" applyBorder="1" applyAlignment="1">
      <alignment horizontal="center" vertical="center"/>
    </xf>
    <xf numFmtId="3" fontId="21" fillId="59" borderId="32" xfId="271" applyNumberFormat="1" applyFont="1" applyFill="1" applyBorder="1" applyAlignment="1">
      <alignment horizontal="center" vertical="center"/>
    </xf>
    <xf numFmtId="3" fontId="20" fillId="59" borderId="24" xfId="269" applyNumberFormat="1" applyFont="1" applyFill="1" applyBorder="1" applyAlignment="1">
      <alignment horizontal="left" vertical="center"/>
    </xf>
    <xf numFmtId="3" fontId="20" fillId="59" borderId="54" xfId="269" applyNumberFormat="1" applyFont="1" applyFill="1" applyBorder="1" applyAlignment="1">
      <alignment horizontal="left" vertical="center"/>
    </xf>
    <xf numFmtId="3" fontId="20" fillId="59" borderId="25" xfId="269" applyNumberFormat="1" applyFont="1" applyFill="1" applyBorder="1" applyAlignment="1">
      <alignment horizontal="left" vertical="center"/>
    </xf>
    <xf numFmtId="3" fontId="20" fillId="59" borderId="49" xfId="269" applyNumberFormat="1" applyFont="1" applyFill="1" applyBorder="1" applyAlignment="1">
      <alignment horizontal="left" vertical="center"/>
    </xf>
    <xf numFmtId="3" fontId="20" fillId="59" borderId="74" xfId="269" applyNumberFormat="1" applyFont="1" applyFill="1" applyBorder="1" applyAlignment="1">
      <alignment horizontal="left" vertical="center"/>
    </xf>
    <xf numFmtId="3" fontId="20" fillId="59" borderId="75" xfId="269" applyNumberFormat="1" applyFont="1" applyFill="1" applyBorder="1" applyAlignment="1">
      <alignment horizontal="left" vertical="center"/>
    </xf>
    <xf numFmtId="0" fontId="22" fillId="51" borderId="30" xfId="269" applyFont="1" applyFill="1" applyBorder="1" applyAlignment="1">
      <alignment horizontal="left" vertical="center" wrapText="1"/>
    </xf>
    <xf numFmtId="0" fontId="18" fillId="55" borderId="30" xfId="269" applyFill="1" applyBorder="1" applyAlignment="1">
      <alignment horizontal="left" vertical="center"/>
    </xf>
    <xf numFmtId="0" fontId="80" fillId="49" borderId="30" xfId="269" applyFont="1" applyFill="1" applyBorder="1" applyAlignment="1">
      <alignment horizontal="left" vertical="center" wrapText="1"/>
    </xf>
    <xf numFmtId="0" fontId="79" fillId="49" borderId="30" xfId="269" applyFont="1" applyFill="1" applyBorder="1" applyAlignment="1">
      <alignment horizontal="left" vertical="center" wrapText="1"/>
    </xf>
    <xf numFmtId="0" fontId="25" fillId="59" borderId="19" xfId="269" applyFont="1" applyFill="1" applyBorder="1" applyAlignment="1">
      <alignment horizontal="center" vertical="center"/>
    </xf>
    <xf numFmtId="0" fontId="25" fillId="59" borderId="39" xfId="269" applyFont="1" applyFill="1" applyBorder="1" applyAlignment="1">
      <alignment horizontal="center" vertical="center"/>
    </xf>
    <xf numFmtId="0" fontId="25" fillId="59" borderId="61" xfId="269" applyFont="1" applyFill="1" applyBorder="1" applyAlignment="1">
      <alignment horizontal="center" vertical="center"/>
    </xf>
    <xf numFmtId="3" fontId="20" fillId="59" borderId="62" xfId="269" applyNumberFormat="1" applyFont="1" applyFill="1" applyBorder="1" applyAlignment="1">
      <alignment horizontal="center" vertical="center" textRotation="90"/>
    </xf>
    <xf numFmtId="3" fontId="20" fillId="59" borderId="20" xfId="269" applyNumberFormat="1" applyFont="1" applyFill="1" applyBorder="1" applyAlignment="1">
      <alignment horizontal="center" vertical="center" textRotation="90"/>
    </xf>
    <xf numFmtId="3" fontId="20" fillId="59" borderId="53" xfId="269" applyNumberFormat="1" applyFont="1" applyFill="1" applyBorder="1" applyAlignment="1">
      <alignment horizontal="center" vertical="center" textRotation="90"/>
    </xf>
    <xf numFmtId="0" fontId="22" fillId="54" borderId="30" xfId="269" applyFont="1" applyFill="1" applyBorder="1" applyAlignment="1">
      <alignment horizontal="left" vertical="center"/>
    </xf>
    <xf numFmtId="0" fontId="18" fillId="53" borderId="30" xfId="269" applyFont="1" applyFill="1" applyBorder="1" applyAlignment="1">
      <alignment horizontal="left" vertical="center"/>
    </xf>
    <xf numFmtId="3" fontId="20" fillId="58" borderId="36" xfId="269" applyNumberFormat="1" applyFont="1" applyFill="1" applyBorder="1" applyAlignment="1">
      <alignment horizontal="center" vertical="center" wrapText="1" shrinkToFit="1"/>
    </xf>
    <xf numFmtId="3" fontId="20" fillId="58" borderId="33" xfId="269" applyNumberFormat="1" applyFont="1" applyFill="1" applyBorder="1" applyAlignment="1">
      <alignment horizontal="center" vertical="center" wrapText="1" shrinkToFit="1"/>
    </xf>
    <xf numFmtId="3" fontId="25" fillId="63" borderId="24" xfId="269" applyNumberFormat="1" applyFont="1" applyFill="1" applyBorder="1" applyAlignment="1">
      <alignment vertical="center"/>
    </xf>
    <xf numFmtId="3" fontId="25" fillId="63" borderId="46" xfId="269" applyNumberFormat="1" applyFont="1" applyFill="1" applyBorder="1" applyAlignment="1">
      <alignment vertical="center"/>
    </xf>
    <xf numFmtId="3" fontId="25" fillId="63" borderId="25" xfId="269" applyNumberFormat="1" applyFont="1" applyFill="1" applyBorder="1" applyAlignment="1">
      <alignment vertical="center"/>
    </xf>
    <xf numFmtId="3" fontId="25" fillId="63" borderId="45" xfId="269" applyNumberFormat="1" applyFont="1" applyFill="1" applyBorder="1" applyAlignment="1">
      <alignment vertical="center"/>
    </xf>
    <xf numFmtId="3" fontId="20" fillId="64" borderId="73" xfId="269" applyNumberFormat="1" applyFont="1" applyFill="1" applyBorder="1" applyAlignment="1">
      <alignment horizontal="center" vertical="center" wrapText="1"/>
    </xf>
    <xf numFmtId="3" fontId="20" fillId="64" borderId="67" xfId="269" applyNumberFormat="1" applyFont="1" applyFill="1" applyBorder="1" applyAlignment="1">
      <alignment horizontal="center" vertical="center" wrapText="1"/>
    </xf>
    <xf numFmtId="3" fontId="20" fillId="63" borderId="29" xfId="269" applyNumberFormat="1" applyFont="1" applyFill="1" applyBorder="1" applyAlignment="1">
      <alignment horizontal="center" vertical="center" wrapText="1"/>
    </xf>
    <xf numFmtId="3" fontId="20" fillId="63" borderId="41" xfId="269" applyNumberFormat="1" applyFont="1" applyFill="1" applyBorder="1" applyAlignment="1">
      <alignment horizontal="center" vertical="center" wrapText="1"/>
    </xf>
    <xf numFmtId="3" fontId="20" fillId="63" borderId="34" xfId="269" applyNumberFormat="1" applyFont="1" applyFill="1" applyBorder="1" applyAlignment="1">
      <alignment horizontal="center" vertical="center" wrapText="1"/>
    </xf>
    <xf numFmtId="3" fontId="22" fillId="61" borderId="22" xfId="269" applyNumberFormat="1" applyFont="1" applyFill="1" applyBorder="1" applyAlignment="1">
      <alignment horizontal="center" vertical="center" wrapText="1"/>
    </xf>
    <xf numFmtId="3" fontId="22" fillId="61" borderId="30" xfId="269" applyNumberFormat="1" applyFont="1" applyFill="1" applyBorder="1" applyAlignment="1">
      <alignment horizontal="center" vertical="center" wrapText="1"/>
    </xf>
    <xf numFmtId="3" fontId="20" fillId="58" borderId="23" xfId="269" applyNumberFormat="1" applyFont="1" applyFill="1" applyBorder="1" applyAlignment="1">
      <alignment horizontal="center" vertical="center" wrapText="1"/>
    </xf>
    <xf numFmtId="3" fontId="20" fillId="58" borderId="27" xfId="269" applyNumberFormat="1" applyFont="1" applyFill="1" applyBorder="1" applyAlignment="1">
      <alignment horizontal="center" vertical="center" wrapText="1"/>
    </xf>
    <xf numFmtId="3" fontId="20" fillId="63" borderId="62" xfId="269" applyNumberFormat="1" applyFont="1" applyFill="1" applyBorder="1" applyAlignment="1">
      <alignment horizontal="center" vertical="center" wrapText="1"/>
    </xf>
    <xf numFmtId="3" fontId="20" fillId="63" borderId="21" xfId="269" applyNumberFormat="1" applyFont="1" applyFill="1" applyBorder="1" applyAlignment="1">
      <alignment horizontal="center" vertical="center" wrapText="1"/>
    </xf>
    <xf numFmtId="3" fontId="20" fillId="63" borderId="76" xfId="269" applyNumberFormat="1" applyFont="1" applyFill="1" applyBorder="1" applyAlignment="1">
      <alignment horizontal="center" vertical="center" wrapText="1"/>
    </xf>
    <xf numFmtId="3" fontId="20" fillId="63" borderId="24" xfId="269" applyNumberFormat="1" applyFont="1" applyFill="1" applyBorder="1" applyAlignment="1">
      <alignment horizontal="center" vertical="center" wrapText="1"/>
    </xf>
    <xf numFmtId="3" fontId="20" fillId="63" borderId="54" xfId="269" applyNumberFormat="1" applyFont="1" applyFill="1" applyBorder="1" applyAlignment="1">
      <alignment horizontal="center" vertical="center" wrapText="1"/>
    </xf>
    <xf numFmtId="3" fontId="20" fillId="63" borderId="46" xfId="269" applyNumberFormat="1" applyFont="1" applyFill="1" applyBorder="1" applyAlignment="1">
      <alignment horizontal="center" vertical="center" wrapText="1"/>
    </xf>
    <xf numFmtId="3" fontId="20" fillId="63" borderId="59" xfId="269" applyNumberFormat="1" applyFont="1" applyFill="1" applyBorder="1" applyAlignment="1">
      <alignment horizontal="center" vertical="center" wrapText="1"/>
    </xf>
    <xf numFmtId="3" fontId="20" fillId="63" borderId="40" xfId="269" applyNumberFormat="1" applyFont="1" applyFill="1" applyBorder="1" applyAlignment="1">
      <alignment horizontal="center" vertical="center" wrapText="1"/>
    </xf>
    <xf numFmtId="3" fontId="20" fillId="63" borderId="60" xfId="269" applyNumberFormat="1" applyFont="1" applyFill="1" applyBorder="1" applyAlignment="1">
      <alignment horizontal="center" vertical="center" wrapText="1"/>
    </xf>
    <xf numFmtId="3" fontId="20" fillId="63" borderId="56" xfId="269" applyNumberFormat="1" applyFont="1" applyFill="1" applyBorder="1" applyAlignment="1">
      <alignment horizontal="center" vertical="center" wrapText="1"/>
    </xf>
    <xf numFmtId="0" fontId="22" fillId="61" borderId="59" xfId="269" applyNumberFormat="1" applyFont="1" applyFill="1" applyBorder="1" applyAlignment="1">
      <alignment horizontal="center" vertical="center" wrapText="1"/>
    </xf>
    <xf numFmtId="0" fontId="22" fillId="61" borderId="80" xfId="269" applyNumberFormat="1" applyFont="1" applyFill="1" applyBorder="1" applyAlignment="1">
      <alignment horizontal="center" vertical="center" wrapText="1"/>
    </xf>
    <xf numFmtId="0" fontId="22" fillId="61" borderId="40" xfId="269" applyNumberFormat="1" applyFont="1" applyFill="1" applyBorder="1" applyAlignment="1">
      <alignment horizontal="center" vertical="center" wrapText="1"/>
    </xf>
    <xf numFmtId="0" fontId="20" fillId="58" borderId="34" xfId="269" applyNumberFormat="1" applyFont="1" applyFill="1" applyBorder="1" applyAlignment="1">
      <alignment horizontal="center" vertical="center" wrapText="1"/>
    </xf>
    <xf numFmtId="0" fontId="20" fillId="58" borderId="35" xfId="269" applyNumberFormat="1" applyFont="1" applyFill="1" applyBorder="1" applyAlignment="1">
      <alignment horizontal="center" vertical="center" wrapText="1"/>
    </xf>
    <xf numFmtId="0" fontId="20" fillId="58" borderId="30" xfId="269" applyNumberFormat="1" applyFont="1" applyFill="1" applyBorder="1" applyAlignment="1">
      <alignment horizontal="center" vertical="center" wrapText="1"/>
    </xf>
    <xf numFmtId="0" fontId="20" fillId="58" borderId="30" xfId="269" applyNumberFormat="1" applyFont="1" applyFill="1" applyBorder="1" applyAlignment="1">
      <alignment horizontal="center" vertical="center"/>
    </xf>
    <xf numFmtId="0" fontId="22" fillId="62" borderId="26" xfId="269" applyNumberFormat="1" applyFont="1" applyFill="1" applyBorder="1" applyAlignment="1">
      <alignment horizontal="left" vertical="center" wrapText="1"/>
    </xf>
    <xf numFmtId="0" fontId="22" fillId="62" borderId="57" xfId="269" applyNumberFormat="1" applyFont="1" applyFill="1" applyBorder="1" applyAlignment="1">
      <alignment horizontal="left" vertical="center" wrapText="1"/>
    </xf>
    <xf numFmtId="1" fontId="26" fillId="0" borderId="70" xfId="271" applyNumberFormat="1" applyFont="1" applyBorder="1" applyAlignment="1">
      <alignment horizontal="center" vertical="center"/>
    </xf>
    <xf numFmtId="1" fontId="26" fillId="0" borderId="71" xfId="271" applyNumberFormat="1" applyFont="1" applyBorder="1" applyAlignment="1">
      <alignment horizontal="center" vertical="center"/>
    </xf>
    <xf numFmtId="1" fontId="26" fillId="0" borderId="72" xfId="271" applyNumberFormat="1" applyFont="1" applyBorder="1" applyAlignment="1">
      <alignment horizontal="center" vertical="center"/>
    </xf>
    <xf numFmtId="0" fontId="56" fillId="63" borderId="28" xfId="270" applyFont="1" applyFill="1" applyBorder="1" applyAlignment="1">
      <alignment vertical="center" wrapText="1"/>
    </xf>
    <xf numFmtId="0" fontId="56" fillId="63" borderId="35" xfId="270" applyFont="1" applyFill="1" applyBorder="1" applyAlignment="1">
      <alignment vertical="center" wrapText="1"/>
    </xf>
    <xf numFmtId="1" fontId="72" fillId="63" borderId="62" xfId="271" applyNumberFormat="1" applyFont="1" applyFill="1" applyBorder="1" applyAlignment="1">
      <alignment horizontal="center" vertical="center"/>
    </xf>
    <xf numFmtId="1" fontId="72" fillId="63" borderId="20" xfId="271" applyNumberFormat="1" applyFont="1" applyFill="1" applyBorder="1" applyAlignment="1">
      <alignment horizontal="center" vertical="center"/>
    </xf>
    <xf numFmtId="1" fontId="72" fillId="63" borderId="53" xfId="271" applyNumberFormat="1" applyFont="1" applyFill="1" applyBorder="1" applyAlignment="1">
      <alignment horizontal="center" vertical="center"/>
    </xf>
    <xf numFmtId="3" fontId="72" fillId="63" borderId="62" xfId="271" applyNumberFormat="1" applyFont="1" applyFill="1" applyBorder="1" applyAlignment="1">
      <alignment horizontal="center" vertical="center"/>
    </xf>
    <xf numFmtId="3" fontId="72" fillId="63" borderId="63" xfId="271" applyNumberFormat="1" applyFont="1" applyFill="1" applyBorder="1" applyAlignment="1">
      <alignment horizontal="center" vertical="center"/>
    </xf>
    <xf numFmtId="3" fontId="72" fillId="63" borderId="20" xfId="271" applyNumberFormat="1" applyFont="1" applyFill="1" applyBorder="1" applyAlignment="1">
      <alignment horizontal="center" vertical="center"/>
    </xf>
    <xf numFmtId="3" fontId="72" fillId="63" borderId="64" xfId="271" applyNumberFormat="1" applyFont="1" applyFill="1" applyBorder="1" applyAlignment="1">
      <alignment horizontal="center" vertical="center"/>
    </xf>
    <xf numFmtId="3" fontId="72" fillId="63" borderId="53" xfId="271" applyNumberFormat="1" applyFont="1" applyFill="1" applyBorder="1" applyAlignment="1">
      <alignment horizontal="center" vertical="center"/>
    </xf>
    <xf numFmtId="3" fontId="72" fillId="63" borderId="65" xfId="271" applyNumberFormat="1" applyFont="1" applyFill="1" applyBorder="1" applyAlignment="1">
      <alignment horizontal="center" vertical="center"/>
    </xf>
    <xf numFmtId="3" fontId="21" fillId="61" borderId="66" xfId="271" applyNumberFormat="1" applyFont="1" applyFill="1" applyBorder="1" applyAlignment="1">
      <alignment horizontal="center" vertical="center"/>
    </xf>
    <xf numFmtId="3" fontId="21" fillId="61" borderId="73" xfId="271" applyNumberFormat="1" applyFont="1" applyFill="1" applyBorder="1" applyAlignment="1">
      <alignment horizontal="center" vertical="center"/>
    </xf>
    <xf numFmtId="3" fontId="21" fillId="61" borderId="67" xfId="271" applyNumberFormat="1" applyFont="1" applyFill="1" applyBorder="1" applyAlignment="1">
      <alignment horizontal="center" vertical="center"/>
    </xf>
    <xf numFmtId="3" fontId="21" fillId="58" borderId="28" xfId="271" applyNumberFormat="1" applyFont="1" applyFill="1" applyBorder="1" applyAlignment="1">
      <alignment horizontal="center" vertical="center"/>
    </xf>
    <xf numFmtId="3" fontId="21" fillId="58" borderId="34" xfId="271" applyNumberFormat="1" applyFont="1" applyFill="1" applyBorder="1" applyAlignment="1">
      <alignment horizontal="center" vertical="center"/>
    </xf>
    <xf numFmtId="3" fontId="21" fillId="58" borderId="35" xfId="271" applyNumberFormat="1" applyFont="1" applyFill="1" applyBorder="1" applyAlignment="1">
      <alignment horizontal="center" vertical="center"/>
    </xf>
    <xf numFmtId="3" fontId="20" fillId="61" borderId="25" xfId="269" applyNumberFormat="1" applyFont="1" applyFill="1" applyBorder="1" applyAlignment="1">
      <alignment horizontal="center" vertical="center" wrapText="1"/>
    </xf>
    <xf numFmtId="3" fontId="20" fillId="61" borderId="45" xfId="269" applyNumberFormat="1" applyFont="1" applyFill="1" applyBorder="1" applyAlignment="1">
      <alignment horizontal="center" vertical="center" wrapText="1"/>
    </xf>
    <xf numFmtId="0" fontId="73" fillId="63" borderId="43" xfId="269" applyFont="1" applyFill="1" applyBorder="1" applyAlignment="1">
      <alignment horizontal="center" vertical="center"/>
    </xf>
    <xf numFmtId="0" fontId="73" fillId="63" borderId="51" xfId="269" applyFont="1" applyFill="1" applyBorder="1" applyAlignment="1">
      <alignment horizontal="center" vertical="center"/>
    </xf>
    <xf numFmtId="0" fontId="73" fillId="63" borderId="68" xfId="269" applyFont="1" applyFill="1" applyBorder="1" applyAlignment="1">
      <alignment horizontal="center" vertical="center"/>
    </xf>
    <xf numFmtId="3" fontId="25" fillId="63" borderId="66" xfId="269" applyNumberFormat="1" applyFont="1" applyFill="1" applyBorder="1" applyAlignment="1">
      <alignment horizontal="left" vertical="center"/>
    </xf>
    <xf numFmtId="3" fontId="25" fillId="63" borderId="67" xfId="269" applyNumberFormat="1" applyFont="1" applyFill="1" applyBorder="1" applyAlignment="1">
      <alignment horizontal="left" vertical="center"/>
    </xf>
    <xf numFmtId="3" fontId="25" fillId="63" borderId="25" xfId="269" applyNumberFormat="1" applyFont="1" applyFill="1" applyBorder="1" applyAlignment="1">
      <alignment horizontal="left" vertical="center"/>
    </xf>
    <xf numFmtId="3" fontId="25" fillId="63" borderId="37" xfId="269" applyNumberFormat="1" applyFont="1" applyFill="1" applyBorder="1" applyAlignment="1">
      <alignment horizontal="left" vertical="center"/>
    </xf>
    <xf numFmtId="3" fontId="20" fillId="61" borderId="30" xfId="269" applyNumberFormat="1" applyFont="1" applyFill="1" applyBorder="1" applyAlignment="1">
      <alignment horizontal="center" vertical="center"/>
    </xf>
    <xf numFmtId="3" fontId="20" fillId="61" borderId="30" xfId="269" applyNumberFormat="1" applyFont="1" applyFill="1" applyBorder="1" applyAlignment="1">
      <alignment horizontal="center" vertical="center" wrapText="1"/>
    </xf>
    <xf numFmtId="3" fontId="20" fillId="61" borderId="27" xfId="269" applyNumberFormat="1" applyFont="1" applyFill="1" applyBorder="1" applyAlignment="1">
      <alignment horizontal="center" vertical="center" wrapText="1"/>
    </xf>
    <xf numFmtId="0" fontId="22" fillId="62" borderId="25" xfId="269" applyNumberFormat="1" applyFont="1" applyFill="1" applyBorder="1" applyAlignment="1">
      <alignment horizontal="left" vertical="center" wrapText="1"/>
    </xf>
    <xf numFmtId="0" fontId="22" fillId="62" borderId="45" xfId="269" applyNumberFormat="1" applyFont="1" applyFill="1" applyBorder="1" applyAlignment="1">
      <alignment horizontal="left" vertical="center" wrapText="1"/>
    </xf>
    <xf numFmtId="0" fontId="19" fillId="0" borderId="52" xfId="269" applyFont="1" applyBorder="1" applyAlignment="1">
      <alignment horizontal="center" vertical="center" wrapText="1"/>
    </xf>
    <xf numFmtId="1" fontId="21" fillId="63" borderId="43" xfId="271" applyNumberFormat="1" applyFont="1" applyFill="1" applyBorder="1" applyAlignment="1">
      <alignment horizontal="center" vertical="center"/>
    </xf>
    <xf numFmtId="1" fontId="21" fillId="63" borderId="51" xfId="271" applyNumberFormat="1" applyFont="1" applyFill="1" applyBorder="1" applyAlignment="1">
      <alignment horizontal="center" vertical="center"/>
    </xf>
    <xf numFmtId="1" fontId="21" fillId="63" borderId="68" xfId="271" applyNumberFormat="1" applyFont="1" applyFill="1" applyBorder="1" applyAlignment="1">
      <alignment horizontal="center" vertical="center"/>
    </xf>
    <xf numFmtId="3" fontId="21" fillId="63" borderId="62" xfId="271" applyNumberFormat="1" applyFont="1" applyFill="1" applyBorder="1" applyAlignment="1">
      <alignment horizontal="center" vertical="center"/>
    </xf>
    <xf numFmtId="3" fontId="21" fillId="63" borderId="63" xfId="271" applyNumberFormat="1" applyFont="1" applyFill="1" applyBorder="1" applyAlignment="1">
      <alignment horizontal="center" vertical="center"/>
    </xf>
    <xf numFmtId="3" fontId="21" fillId="63" borderId="20" xfId="271" applyNumberFormat="1" applyFont="1" applyFill="1" applyBorder="1" applyAlignment="1">
      <alignment horizontal="center" vertical="center"/>
    </xf>
    <xf numFmtId="3" fontId="21" fillId="63" borderId="64" xfId="271" applyNumberFormat="1" applyFont="1" applyFill="1" applyBorder="1" applyAlignment="1">
      <alignment horizontal="center" vertical="center"/>
    </xf>
    <xf numFmtId="3" fontId="21" fillId="63" borderId="53" xfId="271" applyNumberFormat="1" applyFont="1" applyFill="1" applyBorder="1" applyAlignment="1">
      <alignment horizontal="center" vertical="center"/>
    </xf>
    <xf numFmtId="3" fontId="21" fillId="63" borderId="65" xfId="271" applyNumberFormat="1" applyFont="1" applyFill="1" applyBorder="1" applyAlignment="1">
      <alignment horizontal="center" vertical="center"/>
    </xf>
    <xf numFmtId="3" fontId="21" fillId="47" borderId="28" xfId="271" applyNumberFormat="1" applyFont="1" applyFill="1" applyBorder="1" applyAlignment="1">
      <alignment horizontal="center" vertical="center"/>
    </xf>
    <xf numFmtId="3" fontId="21" fillId="47" borderId="34" xfId="271" applyNumberFormat="1" applyFont="1" applyFill="1" applyBorder="1" applyAlignment="1">
      <alignment horizontal="center" vertical="center"/>
    </xf>
    <xf numFmtId="3" fontId="21" fillId="47" borderId="35" xfId="271" applyNumberFormat="1" applyFont="1" applyFill="1" applyBorder="1" applyAlignment="1">
      <alignment horizontal="center" vertical="center"/>
    </xf>
    <xf numFmtId="3" fontId="21" fillId="48" borderId="28" xfId="271" applyNumberFormat="1" applyFont="1" applyFill="1" applyBorder="1" applyAlignment="1">
      <alignment horizontal="center" vertical="center"/>
    </xf>
    <xf numFmtId="3" fontId="21" fillId="48" borderId="34" xfId="271" applyNumberFormat="1" applyFont="1" applyFill="1" applyBorder="1" applyAlignment="1">
      <alignment horizontal="center" vertical="center"/>
    </xf>
    <xf numFmtId="3" fontId="21" fillId="48" borderId="35" xfId="271" applyNumberFormat="1" applyFont="1" applyFill="1" applyBorder="1" applyAlignment="1">
      <alignment horizontal="center" vertical="center"/>
    </xf>
    <xf numFmtId="3" fontId="21" fillId="52" borderId="28" xfId="271" applyNumberFormat="1" applyFont="1" applyFill="1" applyBorder="1" applyAlignment="1">
      <alignment horizontal="center" vertical="center"/>
    </xf>
    <xf numFmtId="3" fontId="21" fillId="52" borderId="34" xfId="271" applyNumberFormat="1" applyFont="1" applyFill="1" applyBorder="1" applyAlignment="1">
      <alignment horizontal="center" vertical="center"/>
    </xf>
    <xf numFmtId="3" fontId="21" fillId="52" borderId="35" xfId="271" applyNumberFormat="1" applyFont="1" applyFill="1" applyBorder="1" applyAlignment="1">
      <alignment horizontal="center" vertical="center"/>
    </xf>
    <xf numFmtId="3" fontId="21" fillId="57" borderId="28" xfId="271" applyNumberFormat="1" applyFont="1" applyFill="1" applyBorder="1" applyAlignment="1">
      <alignment horizontal="center" vertical="center"/>
    </xf>
    <xf numFmtId="3" fontId="21" fillId="57" borderId="34" xfId="271" applyNumberFormat="1" applyFont="1" applyFill="1" applyBorder="1" applyAlignment="1">
      <alignment horizontal="center" vertical="center"/>
    </xf>
    <xf numFmtId="3" fontId="21" fillId="57" borderId="35" xfId="271" applyNumberFormat="1" applyFont="1" applyFill="1" applyBorder="1" applyAlignment="1">
      <alignment horizontal="center" vertical="center"/>
    </xf>
    <xf numFmtId="3" fontId="21" fillId="53" borderId="28" xfId="271" applyNumberFormat="1" applyFont="1" applyFill="1" applyBorder="1" applyAlignment="1">
      <alignment horizontal="center" vertical="center"/>
    </xf>
    <xf numFmtId="3" fontId="21" fillId="53" borderId="34" xfId="271" applyNumberFormat="1" applyFont="1" applyFill="1" applyBorder="1" applyAlignment="1">
      <alignment horizontal="center" vertical="center"/>
    </xf>
    <xf numFmtId="3" fontId="21" fillId="53" borderId="35" xfId="271" applyNumberFormat="1" applyFont="1" applyFill="1" applyBorder="1" applyAlignment="1">
      <alignment horizontal="center" vertical="center"/>
    </xf>
    <xf numFmtId="3" fontId="22" fillId="63" borderId="25" xfId="269" applyNumberFormat="1" applyFont="1" applyFill="1" applyBorder="1" applyAlignment="1">
      <alignment horizontal="left" vertical="center" wrapText="1"/>
    </xf>
    <xf numFmtId="3" fontId="22" fillId="63" borderId="37" xfId="269" applyNumberFormat="1" applyFont="1" applyFill="1" applyBorder="1" applyAlignment="1">
      <alignment horizontal="left" vertical="center" wrapText="1"/>
    </xf>
    <xf numFmtId="3" fontId="22" fillId="63" borderId="25" xfId="269" applyNumberFormat="1" applyFont="1" applyFill="1" applyBorder="1" applyAlignment="1">
      <alignment horizontal="left" vertical="center"/>
    </xf>
    <xf numFmtId="3" fontId="22" fillId="63" borderId="37" xfId="269" applyNumberFormat="1" applyFont="1" applyFill="1" applyBorder="1" applyAlignment="1">
      <alignment horizontal="left" vertical="center"/>
    </xf>
    <xf numFmtId="3" fontId="22" fillId="63" borderId="26" xfId="269" applyNumberFormat="1" applyFont="1" applyFill="1" applyBorder="1" applyAlignment="1">
      <alignment horizontal="left" vertical="center" wrapText="1"/>
    </xf>
    <xf numFmtId="3" fontId="22" fillId="63" borderId="69" xfId="269" applyNumberFormat="1" applyFont="1" applyFill="1" applyBorder="1" applyAlignment="1">
      <alignment horizontal="left" vertical="center" wrapText="1"/>
    </xf>
    <xf numFmtId="0" fontId="77" fillId="0" borderId="70" xfId="269" applyFont="1" applyFill="1" applyBorder="1" applyAlignment="1">
      <alignment horizontal="center" vertical="center"/>
    </xf>
    <xf numFmtId="0" fontId="77" fillId="0" borderId="71" xfId="269" applyFont="1" applyFill="1" applyBorder="1" applyAlignment="1">
      <alignment horizontal="center" vertical="center"/>
    </xf>
    <xf numFmtId="0" fontId="77" fillId="0" borderId="72" xfId="269" applyFont="1" applyFill="1" applyBorder="1" applyAlignment="1">
      <alignment horizontal="center" vertical="center"/>
    </xf>
    <xf numFmtId="0" fontId="20" fillId="58" borderId="36" xfId="269" applyNumberFormat="1" applyFont="1" applyFill="1" applyBorder="1" applyAlignment="1">
      <alignment horizontal="center" vertical="center"/>
    </xf>
    <xf numFmtId="3" fontId="25" fillId="63" borderId="26" xfId="269" applyNumberFormat="1" applyFont="1" applyFill="1" applyBorder="1" applyAlignment="1">
      <alignment vertical="center"/>
    </xf>
    <xf numFmtId="3" fontId="25" fillId="63" borderId="57" xfId="269" applyNumberFormat="1" applyFont="1" applyFill="1" applyBorder="1" applyAlignment="1">
      <alignment vertical="center"/>
    </xf>
    <xf numFmtId="0" fontId="19" fillId="0" borderId="70" xfId="269" applyFont="1" applyBorder="1" applyAlignment="1">
      <alignment horizontal="center"/>
    </xf>
    <xf numFmtId="0" fontId="19" fillId="0" borderId="71" xfId="269" applyFont="1" applyBorder="1" applyAlignment="1">
      <alignment horizontal="center"/>
    </xf>
    <xf numFmtId="0" fontId="19" fillId="0" borderId="72" xfId="269" applyFont="1" applyBorder="1" applyAlignment="1">
      <alignment horizontal="center"/>
    </xf>
    <xf numFmtId="3" fontId="25" fillId="58" borderId="28" xfId="269" applyNumberFormat="1" applyFont="1" applyFill="1" applyBorder="1" applyAlignment="1">
      <alignment horizontal="center" vertical="center"/>
    </xf>
    <xf numFmtId="3" fontId="25" fillId="58" borderId="34" xfId="269" applyNumberFormat="1" applyFont="1" applyFill="1" applyBorder="1" applyAlignment="1">
      <alignment horizontal="center" vertical="center"/>
    </xf>
    <xf numFmtId="3" fontId="25" fillId="58" borderId="35" xfId="269" applyNumberFormat="1" applyFont="1" applyFill="1" applyBorder="1" applyAlignment="1">
      <alignment horizontal="center" vertical="center"/>
    </xf>
    <xf numFmtId="3" fontId="25" fillId="63" borderId="26" xfId="269" applyNumberFormat="1" applyFont="1" applyFill="1" applyBorder="1" applyAlignment="1">
      <alignment horizontal="left" vertical="center"/>
    </xf>
    <xf numFmtId="3" fontId="25" fillId="63" borderId="38" xfId="269" applyNumberFormat="1" applyFont="1" applyFill="1" applyBorder="1" applyAlignment="1">
      <alignment horizontal="left" vertical="center"/>
    </xf>
    <xf numFmtId="3" fontId="20" fillId="61" borderId="36" xfId="269" applyNumberFormat="1" applyFont="1" applyFill="1" applyBorder="1" applyAlignment="1">
      <alignment horizontal="center" vertical="center" wrapText="1"/>
    </xf>
    <xf numFmtId="3" fontId="20" fillId="61" borderId="33" xfId="269" applyNumberFormat="1" applyFont="1" applyFill="1" applyBorder="1" applyAlignment="1">
      <alignment horizontal="center" vertical="center" wrapText="1"/>
    </xf>
    <xf numFmtId="3" fontId="20" fillId="58" borderId="22"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xf>
    <xf numFmtId="3" fontId="20" fillId="58" borderId="30" xfId="269" applyNumberFormat="1" applyFont="1" applyFill="1" applyBorder="1" applyAlignment="1">
      <alignment horizontal="center" vertical="center" wrapText="1" shrinkToFit="1"/>
    </xf>
    <xf numFmtId="3" fontId="20" fillId="58" borderId="27" xfId="269" applyNumberFormat="1" applyFont="1" applyFill="1" applyBorder="1" applyAlignment="1">
      <alignment horizontal="center" vertical="center" wrapText="1" shrinkToFit="1"/>
    </xf>
    <xf numFmtId="0" fontId="21" fillId="62" borderId="28" xfId="271" applyNumberFormat="1" applyFont="1" applyFill="1" applyBorder="1" applyAlignment="1">
      <alignment horizontal="center" vertical="center" wrapText="1"/>
    </xf>
    <xf numFmtId="0" fontId="21" fillId="62" borderId="34" xfId="271" applyNumberFormat="1" applyFont="1" applyFill="1" applyBorder="1" applyAlignment="1">
      <alignment horizontal="center" vertical="center" wrapText="1"/>
    </xf>
    <xf numFmtId="0" fontId="21" fillId="62" borderId="22" xfId="271" applyNumberFormat="1" applyFont="1" applyFill="1" applyBorder="1" applyAlignment="1">
      <alignment horizontal="center" vertical="center" wrapText="1"/>
    </xf>
    <xf numFmtId="0" fontId="21" fillId="62" borderId="30" xfId="271" applyNumberFormat="1" applyFont="1" applyFill="1" applyBorder="1" applyAlignment="1">
      <alignment horizontal="center" vertical="center" wrapText="1"/>
    </xf>
    <xf numFmtId="0" fontId="22" fillId="0" borderId="31" xfId="268" applyFont="1" applyBorder="1" applyAlignment="1">
      <alignment horizontal="center" vertical="center" wrapText="1"/>
    </xf>
    <xf numFmtId="0" fontId="22" fillId="0" borderId="49" xfId="268" applyFont="1" applyBorder="1" applyAlignment="1">
      <alignment horizontal="center" vertical="center" wrapText="1"/>
    </xf>
    <xf numFmtId="0" fontId="22" fillId="0" borderId="37" xfId="268" applyFont="1" applyBorder="1" applyAlignment="1">
      <alignment horizontal="center" vertical="center" wrapText="1"/>
    </xf>
    <xf numFmtId="0" fontId="22" fillId="0" borderId="32" xfId="268" applyFont="1" applyBorder="1" applyAlignment="1">
      <alignment horizontal="center" vertical="center" wrapText="1"/>
    </xf>
    <xf numFmtId="0" fontId="22" fillId="0" borderId="50" xfId="268" applyFont="1" applyBorder="1" applyAlignment="1">
      <alignment horizontal="center" vertical="center" wrapText="1"/>
    </xf>
    <xf numFmtId="0" fontId="22" fillId="0" borderId="38" xfId="268" applyFont="1" applyBorder="1" applyAlignment="1">
      <alignment horizontal="center" vertical="center" wrapText="1"/>
    </xf>
    <xf numFmtId="0" fontId="56" fillId="63" borderId="22" xfId="270" applyFont="1" applyFill="1" applyBorder="1" applyAlignment="1">
      <alignment vertical="center" wrapText="1"/>
    </xf>
    <xf numFmtId="0" fontId="56" fillId="63" borderId="36" xfId="270" applyFont="1" applyFill="1" applyBorder="1" applyAlignment="1">
      <alignment vertical="center" wrapText="1"/>
    </xf>
    <xf numFmtId="2" fontId="56" fillId="63" borderId="22" xfId="270" applyNumberFormat="1" applyFont="1" applyFill="1" applyBorder="1" applyAlignment="1">
      <alignment vertical="center" textRotation="90" wrapText="1"/>
    </xf>
    <xf numFmtId="2" fontId="56" fillId="63" borderId="23" xfId="270" applyNumberFormat="1" applyFont="1" applyFill="1" applyBorder="1" applyAlignment="1">
      <alignment vertical="center" textRotation="90" wrapText="1"/>
    </xf>
    <xf numFmtId="0" fontId="25" fillId="0" borderId="66" xfId="268" applyFont="1" applyBorder="1" applyAlignment="1">
      <alignment horizontal="center" vertical="center"/>
    </xf>
    <xf numFmtId="0" fontId="25" fillId="0" borderId="73" xfId="268" applyFont="1" applyBorder="1" applyAlignment="1">
      <alignment horizontal="center" vertical="center"/>
    </xf>
    <xf numFmtId="0" fontId="25" fillId="0" borderId="67" xfId="268" applyFont="1" applyBorder="1" applyAlignment="1">
      <alignment horizontal="center" vertical="center"/>
    </xf>
    <xf numFmtId="0" fontId="73" fillId="63" borderId="62" xfId="269" applyFont="1" applyFill="1" applyBorder="1" applyAlignment="1">
      <alignment horizontal="center" vertical="center"/>
    </xf>
    <xf numFmtId="0" fontId="73" fillId="63" borderId="20" xfId="269" applyFont="1" applyFill="1" applyBorder="1" applyAlignment="1">
      <alignment horizontal="center" vertical="center"/>
    </xf>
    <xf numFmtId="0" fontId="73" fillId="63" borderId="53" xfId="269" applyFont="1" applyFill="1" applyBorder="1" applyAlignment="1">
      <alignment horizontal="center" vertical="center"/>
    </xf>
    <xf numFmtId="3" fontId="75" fillId="63" borderId="66" xfId="252" applyNumberFormat="1" applyFont="1" applyFill="1" applyBorder="1" applyAlignment="1">
      <alignment horizontal="center" vertical="center" wrapText="1"/>
    </xf>
    <xf numFmtId="3" fontId="75" fillId="63" borderId="41" xfId="252" applyNumberFormat="1" applyFont="1" applyFill="1" applyBorder="1" applyAlignment="1">
      <alignment horizontal="center" vertical="center" wrapText="1"/>
    </xf>
    <xf numFmtId="3" fontId="75" fillId="63" borderId="26" xfId="252" applyNumberFormat="1" applyFont="1" applyFill="1" applyBorder="1" applyAlignment="1">
      <alignment horizontal="center" vertical="center" wrapText="1"/>
    </xf>
    <xf numFmtId="3" fontId="75" fillId="63" borderId="57" xfId="252" applyNumberFormat="1" applyFont="1" applyFill="1" applyBorder="1" applyAlignment="1">
      <alignment horizontal="center" vertical="center" wrapText="1"/>
    </xf>
    <xf numFmtId="3" fontId="25" fillId="61" borderId="29" xfId="269" applyNumberFormat="1" applyFont="1" applyFill="1" applyBorder="1" applyAlignment="1">
      <alignment horizontal="center" vertical="center"/>
    </xf>
    <xf numFmtId="3" fontId="25" fillId="61" borderId="73" xfId="269" applyNumberFormat="1" applyFont="1" applyFill="1" applyBorder="1" applyAlignment="1">
      <alignment horizontal="center" vertical="center"/>
    </xf>
    <xf numFmtId="3" fontId="25" fillId="61" borderId="67" xfId="269" applyNumberFormat="1" applyFont="1" applyFill="1" applyBorder="1" applyAlignment="1">
      <alignment horizontal="center" vertical="center"/>
    </xf>
    <xf numFmtId="3" fontId="21" fillId="62" borderId="28" xfId="271" applyNumberFormat="1" applyFont="1" applyFill="1" applyBorder="1" applyAlignment="1">
      <alignment horizontal="center" vertical="center"/>
    </xf>
    <xf numFmtId="3" fontId="21" fillId="62" borderId="34" xfId="271" applyNumberFormat="1" applyFont="1" applyFill="1" applyBorder="1" applyAlignment="1">
      <alignment horizontal="center" vertical="center"/>
    </xf>
    <xf numFmtId="3" fontId="21" fillId="62" borderId="22" xfId="271" applyNumberFormat="1" applyFont="1" applyFill="1" applyBorder="1" applyAlignment="1">
      <alignment horizontal="center" vertical="center"/>
    </xf>
    <xf numFmtId="3" fontId="21" fillId="62" borderId="30" xfId="271" applyNumberFormat="1" applyFont="1" applyFill="1" applyBorder="1" applyAlignment="1">
      <alignment horizontal="center" vertical="center"/>
    </xf>
    <xf numFmtId="3" fontId="22" fillId="61" borderId="34" xfId="269" applyNumberFormat="1" applyFont="1" applyFill="1" applyBorder="1" applyAlignment="1">
      <alignment horizontal="center" vertical="center" wrapText="1"/>
    </xf>
    <xf numFmtId="3" fontId="20" fillId="58" borderId="34" xfId="269" applyNumberFormat="1" applyFont="1" applyFill="1" applyBorder="1" applyAlignment="1">
      <alignment horizontal="center" vertical="center" wrapText="1"/>
    </xf>
    <xf numFmtId="3" fontId="20" fillId="58" borderId="35" xfId="269" applyNumberFormat="1" applyFont="1" applyFill="1" applyBorder="1" applyAlignment="1">
      <alignment horizontal="center" vertical="center" wrapText="1"/>
    </xf>
    <xf numFmtId="3" fontId="21" fillId="62" borderId="26" xfId="271" applyNumberFormat="1" applyFont="1" applyFill="1" applyBorder="1" applyAlignment="1">
      <alignment horizontal="left" vertical="center" wrapText="1"/>
    </xf>
    <xf numFmtId="3" fontId="21" fillId="62" borderId="57" xfId="271" applyNumberFormat="1" applyFont="1" applyFill="1" applyBorder="1" applyAlignment="1">
      <alignment horizontal="left" vertical="center" wrapText="1"/>
    </xf>
    <xf numFmtId="0" fontId="92" fillId="56" borderId="30" xfId="270" applyFont="1" applyFill="1" applyBorder="1" applyAlignment="1">
      <alignment horizontal="center" vertical="center"/>
    </xf>
    <xf numFmtId="0" fontId="87" fillId="56" borderId="30" xfId="270" applyFont="1" applyFill="1" applyBorder="1" applyAlignment="1">
      <alignment horizontal="center" vertical="center"/>
    </xf>
    <xf numFmtId="0" fontId="104" fillId="56" borderId="30" xfId="270" applyFont="1" applyFill="1" applyBorder="1" applyAlignment="1">
      <alignment horizontal="center" vertical="center" wrapText="1"/>
    </xf>
    <xf numFmtId="0" fontId="87" fillId="56" borderId="31" xfId="270" applyFont="1" applyFill="1" applyBorder="1" applyAlignment="1">
      <alignment horizontal="center" vertical="center" wrapText="1"/>
    </xf>
    <xf numFmtId="0" fontId="87" fillId="56" borderId="49" xfId="270" applyFont="1" applyFill="1" applyBorder="1" applyAlignment="1">
      <alignment horizontal="center" vertical="center" wrapText="1"/>
    </xf>
    <xf numFmtId="0" fontId="87" fillId="56" borderId="45" xfId="270" applyFont="1" applyFill="1" applyBorder="1" applyAlignment="1">
      <alignment horizontal="center" vertical="center" wrapText="1"/>
    </xf>
    <xf numFmtId="0" fontId="94" fillId="56" borderId="30" xfId="270" applyFont="1" applyFill="1" applyBorder="1" applyAlignment="1">
      <alignment horizontal="center" vertical="center"/>
    </xf>
    <xf numFmtId="4" fontId="96" fillId="56" borderId="30" xfId="270" applyNumberFormat="1" applyFont="1" applyFill="1" applyBorder="1" applyAlignment="1">
      <alignment horizontal="center" vertical="center" wrapText="1"/>
    </xf>
    <xf numFmtId="4" fontId="58" fillId="56" borderId="30" xfId="270" applyNumberFormat="1" applyFont="1" applyFill="1" applyBorder="1" applyAlignment="1">
      <alignment horizontal="center" vertical="center" wrapText="1"/>
    </xf>
    <xf numFmtId="175" fontId="29" fillId="56" borderId="44" xfId="270" applyNumberFormat="1" applyFont="1" applyFill="1" applyBorder="1" applyAlignment="1">
      <alignment horizontal="center" vertical="center" wrapText="1"/>
    </xf>
    <xf numFmtId="175" fontId="29" fillId="56" borderId="40" xfId="270" applyNumberFormat="1" applyFont="1" applyFill="1" applyBorder="1" applyAlignment="1">
      <alignment horizontal="center" vertical="center" wrapText="1"/>
    </xf>
    <xf numFmtId="4" fontId="99" fillId="56" borderId="30" xfId="270" applyNumberFormat="1" applyFont="1" applyFill="1" applyBorder="1" applyAlignment="1">
      <alignment horizontal="center" vertical="center" wrapText="1"/>
    </xf>
    <xf numFmtId="4" fontId="82" fillId="56" borderId="30" xfId="257" applyNumberFormat="1" applyFont="1" applyFill="1" applyBorder="1" applyAlignment="1">
      <alignment horizontal="center" vertical="center"/>
    </xf>
    <xf numFmtId="4" fontId="81" fillId="56" borderId="30" xfId="0" applyNumberFormat="1" applyFont="1" applyFill="1" applyBorder="1" applyAlignment="1">
      <alignment horizontal="center" vertical="center"/>
    </xf>
    <xf numFmtId="1" fontId="62" fillId="56" borderId="58" xfId="270" applyNumberFormat="1" applyFont="1" applyFill="1" applyBorder="1" applyAlignment="1">
      <alignment horizontal="center" vertical="center" wrapText="1"/>
    </xf>
    <xf numFmtId="1" fontId="62" fillId="56" borderId="81" xfId="270" applyNumberFormat="1" applyFont="1" applyFill="1" applyBorder="1" applyAlignment="1">
      <alignment horizontal="center" vertical="center" wrapText="1"/>
    </xf>
    <xf numFmtId="1" fontId="62" fillId="56" borderId="55" xfId="270" applyNumberFormat="1" applyFont="1" applyFill="1" applyBorder="1" applyAlignment="1">
      <alignment horizontal="center" vertical="center" wrapText="1"/>
    </xf>
    <xf numFmtId="1" fontId="62" fillId="56" borderId="59" xfId="270" applyNumberFormat="1" applyFont="1" applyFill="1" applyBorder="1" applyAlignment="1">
      <alignment horizontal="center" vertical="center" wrapText="1"/>
    </xf>
    <xf numFmtId="1" fontId="62" fillId="56" borderId="80" xfId="270" applyNumberFormat="1" applyFont="1" applyFill="1" applyBorder="1" applyAlignment="1">
      <alignment horizontal="center" vertical="center" wrapText="1"/>
    </xf>
    <xf numFmtId="1" fontId="62" fillId="56" borderId="40" xfId="270" applyNumberFormat="1" applyFont="1" applyFill="1" applyBorder="1" applyAlignment="1">
      <alignment horizontal="center" vertical="center" wrapText="1"/>
    </xf>
    <xf numFmtId="174" fontId="62" fillId="56" borderId="44" xfId="270" applyNumberFormat="1" applyFont="1" applyFill="1" applyBorder="1" applyAlignment="1">
      <alignment horizontal="center" vertical="center" wrapText="1"/>
    </xf>
    <xf numFmtId="174" fontId="62" fillId="56" borderId="80" xfId="270" applyNumberFormat="1" applyFont="1" applyFill="1" applyBorder="1" applyAlignment="1">
      <alignment horizontal="center" vertical="center" wrapText="1"/>
    </xf>
    <xf numFmtId="174" fontId="62" fillId="56" borderId="40" xfId="270" applyNumberFormat="1" applyFont="1" applyFill="1" applyBorder="1" applyAlignment="1">
      <alignment horizontal="center" vertical="center" wrapText="1"/>
    </xf>
    <xf numFmtId="4" fontId="62" fillId="56" borderId="44" xfId="270" applyNumberFormat="1" applyFont="1" applyFill="1" applyBorder="1" applyAlignment="1">
      <alignment horizontal="center" vertical="center" wrapText="1"/>
    </xf>
    <xf numFmtId="4" fontId="62" fillId="56" borderId="80" xfId="270" applyNumberFormat="1" applyFont="1" applyFill="1" applyBorder="1" applyAlignment="1">
      <alignment horizontal="center" vertical="center" wrapText="1"/>
    </xf>
    <xf numFmtId="4" fontId="62" fillId="56" borderId="40" xfId="270" applyNumberFormat="1" applyFont="1" applyFill="1" applyBorder="1" applyAlignment="1">
      <alignment horizontal="center" vertical="center" wrapText="1"/>
    </xf>
    <xf numFmtId="4" fontId="62" fillId="56" borderId="48" xfId="270" applyNumberFormat="1" applyFont="1" applyFill="1" applyBorder="1" applyAlignment="1">
      <alignment horizontal="center" vertical="center" wrapText="1"/>
    </xf>
    <xf numFmtId="4" fontId="62" fillId="56" borderId="82" xfId="270" applyNumberFormat="1" applyFont="1" applyFill="1" applyBorder="1" applyAlignment="1">
      <alignment horizontal="center" vertical="center" wrapText="1"/>
    </xf>
    <xf numFmtId="4" fontId="62" fillId="56" borderId="42" xfId="270" applyNumberFormat="1" applyFont="1" applyFill="1" applyBorder="1" applyAlignment="1">
      <alignment horizontal="center" vertical="center" wrapText="1"/>
    </xf>
    <xf numFmtId="1" fontId="62" fillId="56" borderId="44" xfId="270" applyNumberFormat="1" applyFont="1" applyFill="1" applyBorder="1" applyAlignment="1">
      <alignment horizontal="center" vertical="center" wrapText="1"/>
    </xf>
    <xf numFmtId="0" fontId="106" fillId="0" borderId="31" xfId="270" applyFont="1" applyBorder="1" applyAlignment="1">
      <alignment horizontal="center" vertical="center" wrapText="1"/>
    </xf>
    <xf numFmtId="0" fontId="106" fillId="0" borderId="49" xfId="270" applyFont="1" applyBorder="1" applyAlignment="1">
      <alignment horizontal="center" vertical="center" wrapText="1"/>
    </xf>
    <xf numFmtId="0" fontId="106" fillId="0" borderId="45" xfId="270" applyFont="1" applyBorder="1" applyAlignment="1">
      <alignment horizontal="center" vertical="center" wrapText="1"/>
    </xf>
    <xf numFmtId="0" fontId="100" fillId="56" borderId="0" xfId="270" applyFont="1" applyFill="1" applyBorder="1" applyAlignment="1">
      <alignment horizontal="center" vertical="center" wrapText="1"/>
    </xf>
    <xf numFmtId="4" fontId="18" fillId="0" borderId="0" xfId="270" applyNumberFormat="1" applyAlignment="1">
      <alignment horizontal="center" vertical="center"/>
    </xf>
    <xf numFmtId="0" fontId="18" fillId="0" borderId="0" xfId="270" applyAlignment="1">
      <alignment horizontal="center" vertical="center"/>
    </xf>
    <xf numFmtId="3" fontId="94" fillId="56" borderId="30" xfId="270" applyNumberFormat="1" applyFont="1" applyFill="1" applyBorder="1" applyAlignment="1">
      <alignment horizontal="center" vertical="center" textRotation="90" wrapText="1"/>
    </xf>
    <xf numFmtId="0" fontId="99" fillId="56" borderId="30" xfId="270" applyFont="1" applyFill="1" applyBorder="1" applyAlignment="1">
      <alignment horizontal="center" vertical="center"/>
    </xf>
    <xf numFmtId="0" fontId="103" fillId="0" borderId="0" xfId="270" applyFont="1"/>
    <xf numFmtId="3" fontId="99" fillId="56" borderId="30" xfId="270" applyNumberFormat="1" applyFont="1" applyFill="1" applyBorder="1" applyAlignment="1">
      <alignment horizontal="center" vertical="center" textRotation="90" wrapText="1"/>
    </xf>
    <xf numFmtId="2" fontId="99" fillId="56" borderId="30" xfId="270" applyNumberFormat="1" applyFont="1" applyFill="1" applyBorder="1" applyAlignment="1">
      <alignment horizontal="center" vertical="center" wrapText="1"/>
    </xf>
    <xf numFmtId="0" fontId="93" fillId="56" borderId="30" xfId="257" applyFont="1" applyFill="1" applyBorder="1" applyAlignment="1">
      <alignment horizontal="center" vertical="center" wrapText="1"/>
    </xf>
    <xf numFmtId="0" fontId="93" fillId="56" borderId="30" xfId="270" applyFont="1" applyFill="1" applyBorder="1" applyAlignment="1">
      <alignment horizontal="center" vertical="center" wrapText="1"/>
    </xf>
    <xf numFmtId="0" fontId="97" fillId="56" borderId="30" xfId="0" applyFont="1" applyFill="1" applyBorder="1" applyAlignment="1">
      <alignment horizontal="center" vertical="center"/>
    </xf>
    <xf numFmtId="0" fontId="110" fillId="0" borderId="0" xfId="270" applyFont="1" applyAlignment="1">
      <alignment vertical="center"/>
    </xf>
    <xf numFmtId="0" fontId="111" fillId="0" borderId="0" xfId="270" applyFont="1" applyAlignment="1">
      <alignment vertical="center"/>
    </xf>
    <xf numFmtId="0" fontId="112" fillId="56" borderId="30" xfId="270" applyFont="1" applyFill="1" applyBorder="1" applyAlignment="1">
      <alignment horizontal="center" vertical="center"/>
    </xf>
    <xf numFmtId="0" fontId="112" fillId="56" borderId="30" xfId="270" applyFont="1" applyFill="1" applyBorder="1" applyAlignment="1">
      <alignment horizontal="center" vertical="center"/>
    </xf>
    <xf numFmtId="0" fontId="112" fillId="56" borderId="30" xfId="270" applyFont="1" applyFill="1" applyBorder="1" applyAlignment="1">
      <alignment horizontal="center" vertical="center" wrapText="1"/>
    </xf>
    <xf numFmtId="4" fontId="112" fillId="56" borderId="30" xfId="270" applyNumberFormat="1" applyFont="1" applyFill="1" applyBorder="1" applyAlignment="1">
      <alignment horizontal="center" vertical="center" wrapText="1"/>
    </xf>
    <xf numFmtId="0" fontId="112" fillId="56" borderId="30" xfId="270" applyFont="1" applyFill="1" applyBorder="1" applyAlignment="1">
      <alignment horizontal="center" vertical="center" wrapText="1"/>
    </xf>
    <xf numFmtId="2" fontId="94" fillId="56" borderId="45" xfId="316" applyNumberFormat="1" applyFont="1" applyFill="1" applyBorder="1" applyAlignment="1">
      <alignment horizontal="center" vertical="center"/>
    </xf>
    <xf numFmtId="4" fontId="28" fillId="56" borderId="55" xfId="270" applyNumberFormat="1" applyFont="1" applyFill="1" applyBorder="1" applyAlignment="1">
      <alignment horizontal="center" vertical="center" wrapText="1"/>
    </xf>
    <xf numFmtId="4" fontId="28" fillId="56" borderId="40" xfId="270" applyNumberFormat="1" applyFont="1" applyFill="1" applyBorder="1" applyAlignment="1">
      <alignment horizontal="center" vertical="center" wrapText="1"/>
    </xf>
    <xf numFmtId="0" fontId="113" fillId="56" borderId="30" xfId="270" applyFont="1" applyFill="1" applyBorder="1" applyAlignment="1">
      <alignment horizontal="center" vertical="center"/>
    </xf>
  </cellXfs>
  <cellStyles count="317">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 ETAP Susuz köy 25 TRİLYON" xfId="316"/>
    <cellStyle name="Normal_2005-2006 çalışmaları icmal tablolarına ait formatlar" xfId="268"/>
    <cellStyle name="Normal_ADANA KOYDES_IS_ICMAL_TABLOSU19(1).12.2006" xfId="269"/>
    <cellStyle name="Normal_AMASYA KÖYDES 2006-2007 İZLEME TABLOLARIbakanlık Temmuz" xfId="270"/>
    <cellStyle name="Normal_EK_I_II_ III" xfId="271"/>
    <cellStyle name="Not 2" xfId="272"/>
    <cellStyle name="Not 2 2" xfId="273"/>
    <cellStyle name="Not 3" xfId="274"/>
    <cellStyle name="Not 3 2" xfId="275"/>
    <cellStyle name="Not 3 3" xfId="276"/>
    <cellStyle name="Not 4" xfId="277"/>
    <cellStyle name="Note" xfId="278"/>
    <cellStyle name="Nötr" xfId="7" builtinId="28" customBuiltin="1"/>
    <cellStyle name="Nötr 2" xfId="279"/>
    <cellStyle name="Nötr 2 2" xfId="280"/>
    <cellStyle name="Nötr 3" xfId="281"/>
    <cellStyle name="Output" xfId="282"/>
    <cellStyle name="Percent" xfId="283"/>
    <cellStyle name="Title" xfId="284"/>
    <cellStyle name="Toplam" xfId="15" builtinId="25" customBuiltin="1"/>
    <cellStyle name="Toplam 2" xfId="285"/>
    <cellStyle name="Toplam 2 2" xfId="286"/>
    <cellStyle name="Toplam 3" xfId="287"/>
    <cellStyle name="Total" xfId="288"/>
    <cellStyle name="Uyarı Metni" xfId="13" builtinId="11" customBuiltin="1"/>
    <cellStyle name="Uyarı Metni 2" xfId="289"/>
    <cellStyle name="Uyarı Metni 2 2" xfId="290"/>
    <cellStyle name="Uyarı Metni 3" xfId="291"/>
    <cellStyle name="Virgül [0]_ENV_YOL" xfId="292"/>
    <cellStyle name="Virgül 2" xfId="293"/>
    <cellStyle name="Virgül 2 2" xfId="294"/>
    <cellStyle name="Vurgu1" xfId="16" builtinId="29" customBuiltin="1"/>
    <cellStyle name="Vurgu1 2" xfId="295"/>
    <cellStyle name="Vurgu1 2 2" xfId="296"/>
    <cellStyle name="Vurgu1 3" xfId="297"/>
    <cellStyle name="Vurgu2" xfId="19" builtinId="33" customBuiltin="1"/>
    <cellStyle name="Vurgu2 2" xfId="298"/>
    <cellStyle name="Vurgu2 2 2" xfId="299"/>
    <cellStyle name="Vurgu2 3" xfId="300"/>
    <cellStyle name="Vurgu3" xfId="22" builtinId="37" customBuiltin="1"/>
    <cellStyle name="Vurgu3 2" xfId="301"/>
    <cellStyle name="Vurgu3 2 2" xfId="302"/>
    <cellStyle name="Vurgu3 3" xfId="303"/>
    <cellStyle name="Vurgu4" xfId="23" builtinId="41" customBuiltin="1"/>
    <cellStyle name="Vurgu4 2" xfId="304"/>
    <cellStyle name="Vurgu4 2 2" xfId="305"/>
    <cellStyle name="Vurgu4 3" xfId="306"/>
    <cellStyle name="Vurgu5" xfId="25" builtinId="45" customBuiltin="1"/>
    <cellStyle name="Vurgu5 2" xfId="307"/>
    <cellStyle name="Vurgu5 2 2" xfId="308"/>
    <cellStyle name="Vurgu5 3" xfId="309"/>
    <cellStyle name="Vurgu6" xfId="29" builtinId="49" customBuiltin="1"/>
    <cellStyle name="Vurgu6 2" xfId="310"/>
    <cellStyle name="Vurgu6 2 2" xfId="311"/>
    <cellStyle name="Vurgu6 3" xfId="312"/>
    <cellStyle name="Warning Text" xfId="313"/>
    <cellStyle name="Yüzde 2" xfId="315"/>
    <cellStyle name="Yüzde 3" xfId="314"/>
  </cellStyles>
  <dxfs count="0"/>
  <tableStyles count="0" defaultTableStyle="TableStyleMedium2" defaultPivotStyle="PivotStyleLight16"/>
  <colors>
    <mruColors>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E31"/>
  <sheetViews>
    <sheetView workbookViewId="0">
      <selection activeCell="H22" sqref="H22:I22"/>
    </sheetView>
  </sheetViews>
  <sheetFormatPr defaultRowHeight="15"/>
  <cols>
    <col min="3" max="3" width="30.28515625" customWidth="1"/>
    <col min="4" max="4" width="14.5703125" customWidth="1"/>
    <col min="5" max="5" width="14.7109375" customWidth="1"/>
    <col min="6" max="6" width="14.42578125" customWidth="1"/>
    <col min="7" max="7" width="13.85546875" customWidth="1"/>
    <col min="8" max="8" width="16" customWidth="1"/>
    <col min="9" max="9" width="13.28515625" customWidth="1"/>
    <col min="10" max="10" width="14.7109375" customWidth="1"/>
    <col min="12" max="12" width="15.42578125" bestFit="1" customWidth="1"/>
  </cols>
  <sheetData>
    <row r="1" spans="1:30">
      <c r="A1" s="6"/>
      <c r="B1" s="17"/>
      <c r="C1" s="2"/>
      <c r="D1" s="2"/>
      <c r="E1" s="2"/>
      <c r="F1" s="2"/>
      <c r="G1" s="2"/>
      <c r="H1" s="2"/>
      <c r="I1" s="2"/>
      <c r="J1" s="2"/>
      <c r="K1" s="2"/>
      <c r="L1" s="2"/>
      <c r="M1" s="2"/>
      <c r="N1" s="2"/>
      <c r="O1" s="2"/>
      <c r="P1" s="2"/>
      <c r="Q1" s="2"/>
      <c r="R1" s="2"/>
      <c r="S1" s="2"/>
      <c r="T1" s="2"/>
      <c r="U1" s="2"/>
      <c r="V1" s="2"/>
      <c r="W1" s="2"/>
      <c r="X1" s="2"/>
      <c r="Y1" s="2"/>
      <c r="Z1" s="2"/>
      <c r="AA1" s="2"/>
      <c r="AB1" s="2"/>
      <c r="AC1" s="2"/>
    </row>
    <row r="2" spans="1:30" ht="18.75" thickBot="1">
      <c r="A2" s="404" t="s">
        <v>188</v>
      </c>
      <c r="B2" s="404"/>
      <c r="C2" s="404"/>
      <c r="D2" s="404"/>
      <c r="E2" s="404"/>
      <c r="F2" s="404"/>
      <c r="G2" s="404"/>
      <c r="H2" s="404"/>
      <c r="I2" s="404"/>
      <c r="J2" s="235"/>
      <c r="K2" s="7"/>
      <c r="L2" s="8"/>
      <c r="M2" s="8"/>
      <c r="N2" s="8"/>
      <c r="O2" s="2"/>
      <c r="P2" s="2"/>
      <c r="Q2" s="2"/>
      <c r="R2" s="2"/>
      <c r="S2" s="2"/>
      <c r="T2" s="2"/>
      <c r="U2" s="2"/>
      <c r="V2" s="2"/>
      <c r="W2" s="2"/>
      <c r="X2" s="2"/>
      <c r="Y2" s="2"/>
      <c r="Z2" s="2"/>
      <c r="AA2" s="2"/>
      <c r="AB2" s="2"/>
      <c r="AC2" s="2"/>
    </row>
    <row r="3" spans="1:30" ht="51.75" thickBot="1">
      <c r="A3" s="407" t="s">
        <v>0</v>
      </c>
      <c r="B3" s="410" t="s">
        <v>24</v>
      </c>
      <c r="C3" s="411"/>
      <c r="D3" s="24" t="s">
        <v>78</v>
      </c>
      <c r="E3" s="25" t="s">
        <v>79</v>
      </c>
      <c r="F3" s="18" t="s">
        <v>80</v>
      </c>
      <c r="G3" s="223" t="s">
        <v>81</v>
      </c>
      <c r="H3" s="22" t="s">
        <v>82</v>
      </c>
      <c r="I3" s="19" t="s">
        <v>83</v>
      </c>
      <c r="J3" s="9"/>
      <c r="K3" s="10"/>
      <c r="L3" s="9"/>
      <c r="M3" s="9"/>
      <c r="N3" s="9"/>
      <c r="O3" s="10"/>
      <c r="P3" s="11"/>
      <c r="Q3" s="11"/>
      <c r="R3" s="11"/>
      <c r="S3" s="11"/>
      <c r="T3" s="11"/>
      <c r="U3" s="11"/>
      <c r="V3" s="11"/>
      <c r="W3" s="11"/>
      <c r="X3" s="11"/>
      <c r="Y3" s="11"/>
      <c r="Z3" s="11"/>
      <c r="AA3" s="11"/>
      <c r="AB3" s="11"/>
    </row>
    <row r="4" spans="1:30" ht="15.75" thickBot="1">
      <c r="A4" s="408"/>
      <c r="B4" s="412"/>
      <c r="C4" s="413"/>
      <c r="D4" s="24" t="s">
        <v>10</v>
      </c>
      <c r="E4" s="25" t="s">
        <v>11</v>
      </c>
      <c r="F4" s="18" t="s">
        <v>12</v>
      </c>
      <c r="G4" s="223" t="s">
        <v>13</v>
      </c>
      <c r="H4" s="22" t="s">
        <v>84</v>
      </c>
      <c r="I4" s="19" t="s">
        <v>193</v>
      </c>
      <c r="J4" s="9"/>
      <c r="K4" s="10"/>
      <c r="L4" s="9"/>
      <c r="M4" s="9"/>
      <c r="N4" s="9"/>
      <c r="O4" s="10"/>
      <c r="P4" s="11"/>
      <c r="Q4" s="11"/>
      <c r="R4" s="11"/>
      <c r="S4" s="11"/>
      <c r="T4" s="11"/>
      <c r="U4" s="11"/>
      <c r="V4" s="11"/>
      <c r="W4" s="11"/>
      <c r="X4" s="11"/>
      <c r="Y4" s="11"/>
      <c r="Z4" s="11"/>
      <c r="AA4" s="11"/>
      <c r="AB4" s="11"/>
    </row>
    <row r="5" spans="1:30" ht="18.75" thickBot="1">
      <c r="A5" s="408"/>
      <c r="B5" s="414" t="s">
        <v>85</v>
      </c>
      <c r="C5" s="415"/>
      <c r="D5" s="240">
        <v>3836771.8</v>
      </c>
      <c r="E5" s="241">
        <f>'2019 İÇMESUYU ALT DAĞ.'!K21</f>
        <v>3009929</v>
      </c>
      <c r="F5" s="242">
        <v>3836771.8</v>
      </c>
      <c r="G5" s="224">
        <f>'2019 İÇMESUYU ALT DAĞ.'!L21</f>
        <v>2883455.35</v>
      </c>
      <c r="H5" s="34">
        <f>'2019 İÇMESUYU ALT DAĞ.'!M21</f>
        <v>3007591.9800000004</v>
      </c>
      <c r="I5" s="35">
        <f>F5-H5</f>
        <v>829179.81999999937</v>
      </c>
      <c r="J5" s="14"/>
      <c r="K5" s="2"/>
      <c r="L5" s="12"/>
      <c r="M5" s="12"/>
      <c r="N5" s="12"/>
      <c r="O5" s="12"/>
      <c r="P5" s="12"/>
      <c r="Q5" s="12"/>
      <c r="R5" s="12"/>
      <c r="S5" s="12"/>
      <c r="T5" s="2"/>
      <c r="U5" s="2"/>
      <c r="V5" s="2"/>
      <c r="W5" s="2"/>
      <c r="X5" s="2"/>
      <c r="Y5" s="2"/>
      <c r="Z5" s="2"/>
      <c r="AA5" s="2"/>
      <c r="AB5" s="2"/>
    </row>
    <row r="6" spans="1:30" ht="18.75" thickBot="1">
      <c r="A6" s="408"/>
      <c r="B6" s="416" t="s">
        <v>3</v>
      </c>
      <c r="C6" s="417"/>
      <c r="D6" s="240">
        <v>14248362.720000001</v>
      </c>
      <c r="E6" s="241">
        <f>'2019 YOL İZLEME ALT DAĞ.'!F43</f>
        <v>15339564.15</v>
      </c>
      <c r="F6" s="242">
        <v>14248362.720000001</v>
      </c>
      <c r="G6" s="224">
        <f>'2019 YOL İZLEME ALT DAĞ.'!G43</f>
        <v>12794099.420000002</v>
      </c>
      <c r="H6" s="34">
        <f>'2019 YOL İZLEME ALT DAĞ.'!H43</f>
        <v>15169185.389999999</v>
      </c>
      <c r="I6" s="35">
        <f t="shared" ref="I6:I21" si="0">F6-H6</f>
        <v>-920822.66999999806</v>
      </c>
      <c r="J6" s="14"/>
      <c r="K6" s="12"/>
      <c r="L6" s="12"/>
      <c r="M6" s="12"/>
      <c r="N6" s="12"/>
      <c r="O6" s="12"/>
      <c r="P6" s="12"/>
      <c r="Q6" s="12"/>
      <c r="R6" s="12"/>
      <c r="S6" s="12"/>
      <c r="T6" s="2"/>
      <c r="U6" s="2"/>
      <c r="V6" s="2"/>
      <c r="W6" s="2"/>
      <c r="X6" s="2"/>
      <c r="Y6" s="2"/>
      <c r="Z6" s="2"/>
      <c r="AA6" s="2"/>
      <c r="AB6" s="2"/>
    </row>
    <row r="7" spans="1:30" ht="18.75" thickBot="1">
      <c r="A7" s="408"/>
      <c r="B7" s="416" t="s">
        <v>4</v>
      </c>
      <c r="C7" s="417"/>
      <c r="D7" s="240">
        <v>3238188.34</v>
      </c>
      <c r="E7" s="241">
        <f>'2019 SULAMA ALT DAĞ.'!I19</f>
        <v>3228865.5900000003</v>
      </c>
      <c r="F7" s="242">
        <v>3238188.34</v>
      </c>
      <c r="G7" s="224">
        <f>'2019 SULAMA ALT DAĞ.'!J19</f>
        <v>2768361.33</v>
      </c>
      <c r="H7" s="34">
        <f>'2019 SULAMA ALT DAĞ.'!K19</f>
        <v>3215621.83</v>
      </c>
      <c r="I7" s="35">
        <f t="shared" si="0"/>
        <v>22566.509999999776</v>
      </c>
      <c r="J7" s="15"/>
      <c r="K7" s="12"/>
      <c r="L7" s="12"/>
      <c r="M7" s="12"/>
      <c r="N7" s="12"/>
      <c r="O7" s="12"/>
      <c r="P7" s="12"/>
      <c r="Q7" s="12"/>
      <c r="R7" s="12"/>
      <c r="S7" s="12"/>
      <c r="T7" s="2"/>
      <c r="U7" s="2"/>
      <c r="V7" s="2"/>
      <c r="W7" s="2"/>
      <c r="X7" s="2"/>
      <c r="Y7" s="2"/>
      <c r="Z7" s="2"/>
      <c r="AA7" s="2"/>
      <c r="AB7" s="2"/>
    </row>
    <row r="8" spans="1:30" ht="18.75" thickBot="1">
      <c r="A8" s="408"/>
      <c r="B8" s="418" t="s">
        <v>5</v>
      </c>
      <c r="C8" s="419"/>
      <c r="D8" s="240">
        <v>1622159.63</v>
      </c>
      <c r="E8" s="241">
        <f>'2019 ATIKSU ALT DAĞ.'!K8</f>
        <v>1455068.3900000001</v>
      </c>
      <c r="F8" s="242">
        <v>1622159.63</v>
      </c>
      <c r="G8" s="224">
        <f>'2019 ATIKSU ALT DAĞ.'!L8</f>
        <v>1224200</v>
      </c>
      <c r="H8" s="34" t="e">
        <f>'2019 ATIKSU ALT DAĞ.'!M8</f>
        <v>#REF!</v>
      </c>
      <c r="I8" s="35" t="e">
        <f t="shared" si="0"/>
        <v>#REF!</v>
      </c>
      <c r="J8" s="15"/>
      <c r="K8" s="12"/>
      <c r="L8" s="12"/>
      <c r="M8" s="12"/>
      <c r="N8" s="12"/>
      <c r="O8" s="12"/>
      <c r="P8" s="12"/>
      <c r="Q8" s="12"/>
      <c r="R8" s="12"/>
      <c r="S8" s="12"/>
      <c r="T8" s="2"/>
      <c r="U8" s="2"/>
      <c r="V8" s="2"/>
      <c r="W8" s="2"/>
      <c r="X8" s="2"/>
      <c r="Y8" s="2"/>
      <c r="Z8" s="2"/>
      <c r="AA8" s="2"/>
      <c r="AB8" s="2"/>
    </row>
    <row r="9" spans="1:30" ht="18.75" customHeight="1" thickBot="1">
      <c r="A9" s="409"/>
      <c r="B9" s="427" t="s">
        <v>86</v>
      </c>
      <c r="C9" s="231" t="s">
        <v>87</v>
      </c>
      <c r="D9" s="243">
        <v>752455.19</v>
      </c>
      <c r="E9" s="241"/>
      <c r="F9" s="242">
        <v>752455.19</v>
      </c>
      <c r="G9" s="224"/>
      <c r="H9" s="34"/>
      <c r="I9" s="35">
        <f>F9-H9</f>
        <v>752455.19</v>
      </c>
      <c r="J9" s="16"/>
      <c r="K9" s="12"/>
      <c r="L9" s="12"/>
      <c r="M9" s="12"/>
      <c r="N9" s="12"/>
      <c r="O9" s="12"/>
      <c r="P9" s="12"/>
      <c r="Q9" s="12"/>
      <c r="R9" s="12"/>
      <c r="S9" s="12"/>
      <c r="T9" s="2"/>
      <c r="U9" s="2"/>
      <c r="V9" s="2"/>
      <c r="W9" s="2"/>
      <c r="X9" s="2"/>
      <c r="Y9" s="2"/>
      <c r="Z9" s="2"/>
      <c r="AA9" s="2"/>
      <c r="AB9" s="2"/>
    </row>
    <row r="10" spans="1:30" ht="18.75" thickBot="1">
      <c r="A10" s="409"/>
      <c r="B10" s="428"/>
      <c r="C10" s="232" t="s">
        <v>88</v>
      </c>
      <c r="D10" s="243"/>
      <c r="E10" s="241"/>
      <c r="F10" s="242"/>
      <c r="G10" s="224"/>
      <c r="H10" s="34"/>
      <c r="I10" s="35">
        <f t="shared" si="0"/>
        <v>0</v>
      </c>
      <c r="J10" s="16"/>
      <c r="K10" s="12"/>
      <c r="L10" s="12"/>
      <c r="M10" s="12"/>
      <c r="N10" s="12"/>
      <c r="O10" s="12"/>
      <c r="P10" s="12"/>
      <c r="Q10" s="12"/>
      <c r="R10" s="12"/>
      <c r="S10" s="12"/>
      <c r="T10" s="2"/>
      <c r="U10" s="2"/>
      <c r="V10" s="2"/>
      <c r="W10" s="2"/>
      <c r="X10" s="2"/>
      <c r="Y10" s="2"/>
      <c r="Z10" s="2"/>
      <c r="AA10" s="2"/>
      <c r="AB10" s="2"/>
    </row>
    <row r="11" spans="1:30" ht="18.75" thickBot="1">
      <c r="A11" s="409"/>
      <c r="B11" s="428"/>
      <c r="C11" s="232" t="s">
        <v>89</v>
      </c>
      <c r="D11" s="243"/>
      <c r="E11" s="241"/>
      <c r="F11" s="242"/>
      <c r="G11" s="224"/>
      <c r="H11" s="34"/>
      <c r="I11" s="35">
        <f t="shared" si="0"/>
        <v>0</v>
      </c>
      <c r="J11" s="16"/>
      <c r="K11" s="12"/>
      <c r="L11" s="12"/>
      <c r="M11" s="12"/>
      <c r="N11" s="12"/>
      <c r="O11" s="12"/>
      <c r="P11" s="12"/>
      <c r="Q11" s="12"/>
      <c r="R11" s="12"/>
      <c r="S11" s="12"/>
      <c r="T11" s="2"/>
      <c r="U11" s="2"/>
      <c r="V11" s="2"/>
      <c r="W11" s="2"/>
      <c r="X11" s="2"/>
      <c r="Y11" s="2"/>
      <c r="Z11" s="2"/>
      <c r="AA11" s="2"/>
      <c r="AB11" s="2"/>
    </row>
    <row r="12" spans="1:30" ht="18.75" thickBot="1">
      <c r="A12" s="409"/>
      <c r="B12" s="428"/>
      <c r="C12" s="232" t="s">
        <v>90</v>
      </c>
      <c r="D12" s="243"/>
      <c r="E12" s="241"/>
      <c r="F12" s="242"/>
      <c r="G12" s="224"/>
      <c r="H12" s="34"/>
      <c r="I12" s="35">
        <f t="shared" si="0"/>
        <v>0</v>
      </c>
      <c r="J12" s="16"/>
      <c r="K12" s="12"/>
      <c r="L12" s="12"/>
      <c r="M12" s="12"/>
      <c r="N12" s="12"/>
      <c r="O12" s="12"/>
      <c r="P12" s="12"/>
      <c r="Q12" s="12"/>
      <c r="R12" s="12"/>
      <c r="S12" s="12"/>
      <c r="T12" s="2"/>
      <c r="U12" s="2"/>
      <c r="V12" s="2"/>
      <c r="W12" s="2"/>
      <c r="X12" s="2"/>
      <c r="Y12" s="2"/>
      <c r="Z12" s="2"/>
      <c r="AA12" s="2"/>
      <c r="AB12" s="2"/>
    </row>
    <row r="13" spans="1:30" ht="18.75" thickBot="1">
      <c r="A13" s="409"/>
      <c r="B13" s="428"/>
      <c r="C13" s="233" t="s">
        <v>91</v>
      </c>
      <c r="D13" s="243"/>
      <c r="E13" s="241"/>
      <c r="F13" s="242"/>
      <c r="G13" s="224"/>
      <c r="H13" s="34"/>
      <c r="I13" s="35">
        <f t="shared" si="0"/>
        <v>0</v>
      </c>
      <c r="J13" s="16"/>
      <c r="K13" s="12"/>
      <c r="L13" s="12"/>
      <c r="M13" s="12"/>
      <c r="N13" s="12"/>
      <c r="O13" s="12"/>
      <c r="P13" s="12"/>
      <c r="Q13" s="12"/>
      <c r="R13" s="12"/>
      <c r="S13" s="12"/>
      <c r="T13" s="2"/>
      <c r="U13" s="2"/>
      <c r="V13" s="2"/>
      <c r="W13" s="2"/>
      <c r="X13" s="2"/>
      <c r="Y13" s="2"/>
      <c r="Z13" s="2"/>
      <c r="AA13" s="2"/>
      <c r="AB13" s="2"/>
    </row>
    <row r="14" spans="1:30" ht="18.75" thickBot="1">
      <c r="A14" s="409"/>
      <c r="B14" s="428"/>
      <c r="C14" s="233" t="s">
        <v>92</v>
      </c>
      <c r="D14" s="243">
        <v>1008422.88</v>
      </c>
      <c r="E14" s="241"/>
      <c r="F14" s="242">
        <v>1008422.88</v>
      </c>
      <c r="G14" s="224"/>
      <c r="H14" s="34">
        <v>1008422.88</v>
      </c>
      <c r="I14" s="35">
        <f t="shared" si="0"/>
        <v>0</v>
      </c>
      <c r="J14" s="16"/>
      <c r="K14" s="12"/>
      <c r="L14" s="12"/>
      <c r="M14" s="12"/>
      <c r="N14" s="12"/>
      <c r="O14" s="12"/>
      <c r="P14" s="12"/>
      <c r="Q14" s="12"/>
      <c r="R14" s="12"/>
      <c r="S14" s="12"/>
      <c r="T14" s="2"/>
      <c r="U14" s="2"/>
      <c r="V14" s="2"/>
      <c r="W14" s="2"/>
      <c r="X14" s="2"/>
      <c r="Y14" s="2"/>
      <c r="Z14" s="2"/>
      <c r="AA14" s="2"/>
      <c r="AB14" s="2"/>
      <c r="AC14" s="2"/>
      <c r="AD14" s="2"/>
    </row>
    <row r="15" spans="1:30" ht="18.75" thickBot="1">
      <c r="A15" s="409"/>
      <c r="B15" s="428"/>
      <c r="C15" s="233" t="s">
        <v>93</v>
      </c>
      <c r="D15" s="243">
        <v>504211.44</v>
      </c>
      <c r="E15" s="241"/>
      <c r="F15" s="242">
        <v>504211.44</v>
      </c>
      <c r="G15" s="224"/>
      <c r="H15" s="34">
        <v>504211.44</v>
      </c>
      <c r="I15" s="35">
        <f t="shared" si="0"/>
        <v>0</v>
      </c>
      <c r="J15" s="16"/>
      <c r="K15" s="12"/>
      <c r="L15" s="12"/>
      <c r="M15" s="12"/>
      <c r="N15" s="12"/>
      <c r="O15" s="12"/>
      <c r="P15" s="12"/>
      <c r="Q15" s="12"/>
      <c r="R15" s="12"/>
      <c r="S15" s="12"/>
      <c r="T15" s="2"/>
      <c r="U15" s="2"/>
      <c r="V15" s="2"/>
      <c r="W15" s="2"/>
      <c r="X15" s="2"/>
      <c r="Y15" s="2"/>
      <c r="Z15" s="2"/>
      <c r="AA15" s="2"/>
      <c r="AB15" s="2"/>
      <c r="AC15" s="2"/>
      <c r="AD15" s="2"/>
    </row>
    <row r="16" spans="1:30" ht="18.75" thickBot="1">
      <c r="A16" s="409"/>
      <c r="B16" s="428"/>
      <c r="C16" s="233" t="s">
        <v>94</v>
      </c>
      <c r="D16" s="230"/>
      <c r="E16" s="32"/>
      <c r="F16" s="33"/>
      <c r="G16" s="224"/>
      <c r="H16" s="34"/>
      <c r="I16" s="35">
        <f t="shared" si="0"/>
        <v>0</v>
      </c>
      <c r="J16" s="14"/>
      <c r="K16" s="12"/>
      <c r="L16" s="12"/>
      <c r="M16" s="12"/>
      <c r="N16" s="12"/>
      <c r="O16" s="12"/>
      <c r="P16" s="12"/>
      <c r="Q16" s="12"/>
      <c r="R16" s="12"/>
      <c r="S16" s="12"/>
      <c r="T16" s="3"/>
      <c r="U16" s="3"/>
      <c r="V16" s="3"/>
      <c r="W16" s="3"/>
      <c r="X16" s="3"/>
      <c r="Y16" s="3"/>
      <c r="Z16" s="3"/>
      <c r="AA16" s="3"/>
      <c r="AB16" s="4"/>
      <c r="AC16" s="4"/>
      <c r="AD16" s="4"/>
    </row>
    <row r="17" spans="1:31" ht="18.75" thickBot="1">
      <c r="A17" s="409"/>
      <c r="B17" s="428"/>
      <c r="C17" s="233" t="s">
        <v>95</v>
      </c>
      <c r="D17" s="230"/>
      <c r="E17" s="32"/>
      <c r="F17" s="33"/>
      <c r="G17" s="224"/>
      <c r="H17" s="34"/>
      <c r="I17" s="35">
        <f t="shared" si="0"/>
        <v>0</v>
      </c>
      <c r="J17" s="14"/>
      <c r="K17" s="12"/>
      <c r="L17" s="12"/>
      <c r="M17" s="12"/>
      <c r="N17" s="12"/>
      <c r="O17" s="12"/>
      <c r="P17" s="12"/>
      <c r="Q17" s="12"/>
      <c r="R17" s="12"/>
      <c r="S17" s="12"/>
      <c r="T17" s="3"/>
      <c r="U17" s="3"/>
      <c r="V17" s="3"/>
      <c r="W17" s="3"/>
      <c r="X17" s="3"/>
      <c r="Y17" s="3"/>
      <c r="Z17" s="3"/>
      <c r="AA17" s="3"/>
      <c r="AB17" s="4"/>
      <c r="AC17" s="4"/>
      <c r="AD17" s="4"/>
    </row>
    <row r="18" spans="1:31" ht="18.75" thickBot="1">
      <c r="A18" s="409"/>
      <c r="B18" s="428"/>
      <c r="C18" s="233" t="s">
        <v>181</v>
      </c>
      <c r="D18" s="230"/>
      <c r="E18" s="32"/>
      <c r="F18" s="33"/>
      <c r="G18" s="224"/>
      <c r="H18" s="34"/>
      <c r="I18" s="35">
        <f t="shared" si="0"/>
        <v>0</v>
      </c>
      <c r="J18" s="14"/>
      <c r="K18" s="12"/>
      <c r="L18" s="12"/>
      <c r="M18" s="12"/>
      <c r="N18" s="12"/>
      <c r="O18" s="12"/>
      <c r="P18" s="12"/>
      <c r="Q18" s="12"/>
      <c r="R18" s="12"/>
      <c r="S18" s="12"/>
      <c r="T18" s="3"/>
      <c r="U18" s="3"/>
      <c r="V18" s="3"/>
      <c r="W18" s="3"/>
      <c r="X18" s="3"/>
      <c r="Y18" s="3"/>
      <c r="Z18" s="3"/>
      <c r="AA18" s="3"/>
      <c r="AB18" s="4"/>
      <c r="AC18" s="4"/>
      <c r="AD18" s="4"/>
    </row>
    <row r="19" spans="1:31" ht="18.75" thickBot="1">
      <c r="A19" s="409"/>
      <c r="B19" s="428"/>
      <c r="C19" s="233" t="s">
        <v>96</v>
      </c>
      <c r="D19" s="230"/>
      <c r="E19" s="32"/>
      <c r="F19" s="33"/>
      <c r="G19" s="224"/>
      <c r="H19" s="34"/>
      <c r="I19" s="35">
        <f t="shared" si="0"/>
        <v>0</v>
      </c>
      <c r="J19" s="14"/>
      <c r="K19" s="12"/>
      <c r="L19" s="12"/>
      <c r="M19" s="12"/>
      <c r="N19" s="12"/>
      <c r="O19" s="12"/>
      <c r="P19" s="12"/>
      <c r="Q19" s="12"/>
      <c r="R19" s="12"/>
      <c r="S19" s="12"/>
      <c r="T19" s="3"/>
      <c r="U19" s="3"/>
      <c r="V19" s="3"/>
      <c r="W19" s="3"/>
      <c r="X19" s="3"/>
      <c r="Y19" s="3"/>
      <c r="Z19" s="3"/>
      <c r="AA19" s="3"/>
      <c r="AB19" s="4"/>
      <c r="AC19" s="4"/>
      <c r="AD19" s="4"/>
    </row>
    <row r="20" spans="1:31" ht="18.75" thickBot="1">
      <c r="A20" s="225"/>
      <c r="B20" s="428"/>
      <c r="C20" s="233" t="s">
        <v>180</v>
      </c>
      <c r="D20" s="230"/>
      <c r="E20" s="226"/>
      <c r="F20" s="227"/>
      <c r="G20" s="228"/>
      <c r="H20" s="229"/>
      <c r="I20" s="35">
        <f t="shared" si="0"/>
        <v>0</v>
      </c>
      <c r="J20" s="14"/>
      <c r="K20" s="12"/>
      <c r="L20" s="12">
        <f>E22+D14+D15</f>
        <v>24546061.449999999</v>
      </c>
      <c r="M20" s="12"/>
      <c r="N20" s="12"/>
      <c r="O20" s="12"/>
      <c r="P20" s="12"/>
      <c r="Q20" s="12"/>
      <c r="R20" s="12"/>
      <c r="S20" s="12"/>
      <c r="T20" s="3"/>
      <c r="U20" s="3"/>
      <c r="V20" s="3"/>
      <c r="W20" s="3"/>
      <c r="X20" s="3"/>
      <c r="Y20" s="3"/>
      <c r="Z20" s="3"/>
      <c r="AA20" s="3"/>
      <c r="AB20" s="4"/>
      <c r="AC20" s="4"/>
      <c r="AD20" s="4"/>
    </row>
    <row r="21" spans="1:31" ht="18.75" thickBot="1">
      <c r="A21" s="225"/>
      <c r="B21" s="429"/>
      <c r="C21" s="234" t="s">
        <v>182</v>
      </c>
      <c r="D21" s="230"/>
      <c r="E21" s="226"/>
      <c r="F21" s="227"/>
      <c r="G21" s="228"/>
      <c r="H21" s="229"/>
      <c r="I21" s="35">
        <f t="shared" si="0"/>
        <v>0</v>
      </c>
      <c r="J21" s="14"/>
      <c r="K21" s="12"/>
      <c r="L21" s="12"/>
      <c r="M21" s="12"/>
      <c r="N21" s="12"/>
      <c r="O21" s="12"/>
      <c r="P21" s="12"/>
      <c r="Q21" s="12"/>
      <c r="R21" s="12"/>
      <c r="S21" s="12"/>
      <c r="T21" s="3"/>
      <c r="U21" s="3"/>
      <c r="V21" s="3"/>
      <c r="W21" s="3"/>
      <c r="X21" s="3"/>
      <c r="Y21" s="3"/>
      <c r="Z21" s="3"/>
      <c r="AA21" s="3"/>
      <c r="AB21" s="4"/>
      <c r="AC21" s="4"/>
      <c r="AD21" s="4"/>
    </row>
    <row r="22" spans="1:31" ht="16.5" thickBot="1">
      <c r="A22" s="424" t="s">
        <v>9</v>
      </c>
      <c r="B22" s="425"/>
      <c r="C22" s="426"/>
      <c r="D22" s="31">
        <f t="shared" ref="D22:H22" si="1">SUM(D5:D19)</f>
        <v>25210572</v>
      </c>
      <c r="E22" s="31">
        <f t="shared" si="1"/>
        <v>23033427.129999999</v>
      </c>
      <c r="F22" s="31">
        <f t="shared" si="1"/>
        <v>25210572</v>
      </c>
      <c r="G22" s="31">
        <f t="shared" si="1"/>
        <v>19670116.100000001</v>
      </c>
      <c r="H22" s="31" t="e">
        <f t="shared" si="1"/>
        <v>#REF!</v>
      </c>
      <c r="I22" s="31" t="e">
        <f>SUM(I5:I19)</f>
        <v>#REF!</v>
      </c>
      <c r="J22" s="5"/>
      <c r="K22" s="5"/>
      <c r="L22" s="5"/>
      <c r="M22" s="5"/>
      <c r="N22" s="5"/>
      <c r="O22" s="3"/>
      <c r="P22" s="3"/>
      <c r="Q22" s="3"/>
      <c r="R22" s="3"/>
      <c r="S22" s="3"/>
      <c r="T22" s="3"/>
      <c r="U22" s="3"/>
      <c r="V22" s="3"/>
      <c r="W22" s="3"/>
      <c r="X22" s="3"/>
      <c r="Y22" s="3"/>
      <c r="Z22" s="3"/>
      <c r="AA22" s="3"/>
      <c r="AB22" s="4"/>
      <c r="AC22" s="4"/>
      <c r="AD22" s="4"/>
    </row>
    <row r="23" spans="1:31">
      <c r="A23" s="2"/>
      <c r="B23" s="2"/>
      <c r="C23" s="4"/>
      <c r="D23" s="2"/>
      <c r="E23" s="23"/>
      <c r="F23" s="2"/>
      <c r="G23" s="2"/>
      <c r="H23" s="2"/>
      <c r="I23" s="2"/>
      <c r="J23" s="3"/>
      <c r="K23" s="3"/>
      <c r="L23" s="3"/>
      <c r="M23" s="3"/>
      <c r="N23" s="3"/>
      <c r="O23" s="3"/>
      <c r="P23" s="2"/>
      <c r="Q23" s="2"/>
      <c r="R23" s="2"/>
      <c r="S23" s="2"/>
      <c r="T23" s="2"/>
      <c r="U23" s="4"/>
      <c r="V23" s="4"/>
      <c r="W23" s="4"/>
      <c r="X23" s="4"/>
      <c r="Y23" s="4"/>
      <c r="Z23" s="4"/>
      <c r="AA23" s="4"/>
      <c r="AB23" s="4"/>
      <c r="AC23" s="2"/>
      <c r="AD23" s="2"/>
      <c r="AE23" s="2"/>
    </row>
    <row r="24" spans="1:31">
      <c r="A24" s="405" t="s">
        <v>97</v>
      </c>
      <c r="B24" s="405"/>
      <c r="C24" s="405"/>
      <c r="D24" s="405"/>
      <c r="E24" s="405"/>
      <c r="F24" s="405"/>
      <c r="G24" s="405"/>
      <c r="H24" s="405"/>
      <c r="I24" s="405"/>
      <c r="J24" s="236"/>
      <c r="K24" s="13"/>
      <c r="L24" s="13"/>
      <c r="M24" s="13"/>
      <c r="N24" s="13"/>
      <c r="O24" s="13"/>
      <c r="P24" s="20"/>
      <c r="Q24" s="20"/>
      <c r="R24" s="20"/>
      <c r="S24" s="20"/>
      <c r="T24" s="20"/>
      <c r="U24" s="20"/>
      <c r="V24" s="20"/>
      <c r="W24" s="20"/>
      <c r="X24" s="20"/>
      <c r="Y24" s="20"/>
      <c r="Z24" s="20"/>
      <c r="AA24" s="20"/>
      <c r="AB24" s="20"/>
      <c r="AC24" s="21"/>
      <c r="AD24" s="21"/>
      <c r="AE24" s="21"/>
    </row>
    <row r="25" spans="1:31" ht="33.75" customHeight="1">
      <c r="A25" s="420" t="s">
        <v>98</v>
      </c>
      <c r="B25" s="420"/>
      <c r="C25" s="420"/>
      <c r="D25" s="420"/>
      <c r="E25" s="420"/>
      <c r="F25" s="420"/>
      <c r="G25" s="420"/>
      <c r="H25" s="420"/>
      <c r="I25" s="420"/>
      <c r="J25" s="237"/>
      <c r="K25" s="13"/>
      <c r="L25" s="13"/>
      <c r="M25" s="13"/>
      <c r="N25" s="13"/>
      <c r="O25" s="13"/>
      <c r="P25" s="20"/>
      <c r="Q25" s="20"/>
      <c r="R25" s="20"/>
      <c r="S25" s="20"/>
      <c r="T25" s="20"/>
      <c r="U25" s="20"/>
      <c r="V25" s="20"/>
      <c r="W25" s="20"/>
      <c r="X25" s="20"/>
      <c r="Y25" s="20"/>
      <c r="Z25" s="20"/>
      <c r="AA25" s="20"/>
      <c r="AB25" s="20"/>
      <c r="AC25" s="21"/>
      <c r="AD25" s="21"/>
      <c r="AE25" s="21"/>
    </row>
    <row r="26" spans="1:31">
      <c r="A26" s="406" t="s">
        <v>190</v>
      </c>
      <c r="B26" s="406"/>
      <c r="C26" s="406"/>
      <c r="D26" s="406"/>
      <c r="E26" s="406"/>
      <c r="F26" s="406"/>
      <c r="G26" s="406"/>
      <c r="H26" s="406"/>
      <c r="I26" s="406"/>
      <c r="J26" s="236"/>
      <c r="K26" s="13"/>
      <c r="L26" s="13"/>
      <c r="M26" s="13"/>
      <c r="N26" s="13"/>
      <c r="O26" s="13"/>
      <c r="P26" s="20"/>
      <c r="Q26" s="20"/>
      <c r="R26" s="20"/>
      <c r="S26" s="20"/>
      <c r="T26" s="20"/>
      <c r="U26" s="20"/>
      <c r="V26" s="20"/>
      <c r="W26" s="20"/>
      <c r="X26" s="20"/>
      <c r="Y26" s="20"/>
      <c r="Z26" s="20"/>
      <c r="AA26" s="20"/>
      <c r="AB26" s="20"/>
      <c r="AC26" s="21"/>
      <c r="AD26" s="21"/>
      <c r="AE26" s="21"/>
    </row>
    <row r="27" spans="1:31">
      <c r="A27" s="430" t="s">
        <v>99</v>
      </c>
      <c r="B27" s="430"/>
      <c r="C27" s="430"/>
      <c r="D27" s="430"/>
      <c r="E27" s="430"/>
      <c r="F27" s="430"/>
      <c r="G27" s="430"/>
      <c r="H27" s="430"/>
      <c r="I27" s="430"/>
      <c r="J27" s="238"/>
      <c r="K27" s="13"/>
      <c r="L27" s="13"/>
      <c r="M27" s="13"/>
      <c r="N27" s="13"/>
      <c r="O27" s="13"/>
      <c r="P27" s="20"/>
      <c r="Q27" s="20"/>
      <c r="R27" s="20"/>
      <c r="S27" s="20"/>
      <c r="T27" s="20"/>
      <c r="U27" s="20"/>
      <c r="V27" s="20"/>
      <c r="W27" s="20"/>
      <c r="X27" s="20"/>
      <c r="Y27" s="20"/>
      <c r="Z27" s="20"/>
      <c r="AA27" s="20"/>
      <c r="AB27" s="20"/>
      <c r="AC27" s="21"/>
      <c r="AD27" s="21"/>
      <c r="AE27" s="21"/>
    </row>
    <row r="28" spans="1:31">
      <c r="A28" s="431" t="s">
        <v>100</v>
      </c>
      <c r="B28" s="431"/>
      <c r="C28" s="431"/>
      <c r="D28" s="431"/>
      <c r="E28" s="431"/>
      <c r="F28" s="431"/>
      <c r="G28" s="431"/>
      <c r="H28" s="431"/>
      <c r="I28" s="431"/>
      <c r="J28" s="236"/>
      <c r="K28" s="13"/>
      <c r="L28" s="13"/>
      <c r="M28" s="13"/>
      <c r="N28" s="13"/>
      <c r="O28" s="13"/>
      <c r="P28" s="20"/>
      <c r="Q28" s="20"/>
      <c r="R28" s="20"/>
      <c r="S28" s="20"/>
      <c r="T28" s="20"/>
      <c r="U28" s="20"/>
      <c r="V28" s="20"/>
      <c r="W28" s="20"/>
      <c r="X28" s="20"/>
      <c r="Y28" s="20"/>
      <c r="Z28" s="20"/>
      <c r="AA28" s="20"/>
      <c r="AB28" s="20"/>
      <c r="AC28" s="21"/>
      <c r="AD28" s="21"/>
      <c r="AE28" s="21"/>
    </row>
    <row r="29" spans="1:31">
      <c r="A29" s="421" t="s">
        <v>101</v>
      </c>
      <c r="B29" s="421"/>
      <c r="C29" s="421"/>
      <c r="D29" s="421"/>
      <c r="E29" s="421"/>
      <c r="F29" s="421"/>
      <c r="G29" s="421"/>
      <c r="H29" s="421"/>
      <c r="I29" s="421"/>
      <c r="J29" s="236"/>
      <c r="K29" s="13"/>
      <c r="L29" s="13"/>
      <c r="M29" s="13"/>
      <c r="N29" s="13"/>
      <c r="O29" s="13"/>
      <c r="P29" s="20"/>
      <c r="Q29" s="20"/>
      <c r="R29" s="20"/>
      <c r="S29" s="20"/>
      <c r="T29" s="20"/>
      <c r="U29" s="20"/>
      <c r="V29" s="20"/>
      <c r="W29" s="20"/>
      <c r="X29" s="20"/>
      <c r="Y29" s="20"/>
      <c r="Z29" s="20"/>
      <c r="AA29" s="20"/>
      <c r="AB29" s="20"/>
      <c r="AC29" s="21"/>
      <c r="AD29" s="21"/>
      <c r="AE29" s="21"/>
    </row>
    <row r="30" spans="1:31" ht="36.75" customHeight="1">
      <c r="A30" s="422" t="s">
        <v>192</v>
      </c>
      <c r="B30" s="422"/>
      <c r="C30" s="422"/>
      <c r="D30" s="422"/>
      <c r="E30" s="422"/>
      <c r="F30" s="422"/>
      <c r="G30" s="422"/>
      <c r="H30" s="422"/>
      <c r="I30" s="422"/>
      <c r="J30" s="239"/>
      <c r="K30" s="13"/>
      <c r="L30" s="13"/>
      <c r="M30" s="13"/>
      <c r="N30" s="13"/>
      <c r="O30" s="13"/>
      <c r="P30" s="20"/>
      <c r="Q30" s="20"/>
      <c r="R30" s="20"/>
      <c r="S30" s="20"/>
      <c r="T30" s="20"/>
      <c r="U30" s="20"/>
      <c r="V30" s="20"/>
      <c r="W30" s="20"/>
      <c r="X30" s="20"/>
      <c r="Y30" s="20"/>
      <c r="Z30" s="20"/>
      <c r="AA30" s="20"/>
      <c r="AB30" s="20"/>
      <c r="AC30" s="21"/>
      <c r="AD30" s="21"/>
      <c r="AE30" s="21"/>
    </row>
    <row r="31" spans="1:31" ht="40.5" customHeight="1">
      <c r="A31" s="423" t="s">
        <v>191</v>
      </c>
      <c r="B31" s="423"/>
      <c r="C31" s="423"/>
      <c r="D31" s="423"/>
      <c r="E31" s="423"/>
      <c r="F31" s="423"/>
      <c r="G31" s="423"/>
      <c r="H31" s="423"/>
      <c r="I31" s="423"/>
      <c r="J31" s="239"/>
      <c r="K31" s="13"/>
      <c r="L31" s="13"/>
      <c r="M31" s="13"/>
      <c r="N31" s="13"/>
      <c r="O31" s="13"/>
      <c r="P31" s="20"/>
      <c r="Q31" s="20"/>
      <c r="R31" s="20"/>
      <c r="S31" s="20"/>
      <c r="T31" s="20"/>
      <c r="U31" s="20"/>
      <c r="V31" s="20"/>
      <c r="W31" s="20"/>
      <c r="X31" s="20"/>
      <c r="Y31" s="20"/>
      <c r="Z31" s="20"/>
      <c r="AA31" s="20"/>
      <c r="AB31" s="20"/>
    </row>
  </sheetData>
  <mergeCells count="17">
    <mergeCell ref="A29:I29"/>
    <mergeCell ref="A30:I30"/>
    <mergeCell ref="A31:I31"/>
    <mergeCell ref="A22:C22"/>
    <mergeCell ref="B9:B21"/>
    <mergeCell ref="A27:I27"/>
    <mergeCell ref="A28:I28"/>
    <mergeCell ref="A2:I2"/>
    <mergeCell ref="A24:I24"/>
    <mergeCell ref="A26:I26"/>
    <mergeCell ref="A3:A19"/>
    <mergeCell ref="B3:C4"/>
    <mergeCell ref="B5:C5"/>
    <mergeCell ref="B6:C6"/>
    <mergeCell ref="B7:C7"/>
    <mergeCell ref="B8:C8"/>
    <mergeCell ref="A25:I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I66"/>
  <sheetViews>
    <sheetView view="pageBreakPreview" zoomScale="70" zoomScaleNormal="75" zoomScaleSheetLayoutView="70" workbookViewId="0">
      <selection activeCell="B26" sqref="B26:C26"/>
    </sheetView>
  </sheetViews>
  <sheetFormatPr defaultRowHeight="12.75"/>
  <cols>
    <col min="1" max="1" width="14.7109375" style="4" customWidth="1"/>
    <col min="2" max="2" width="4.85546875" style="4" customWidth="1"/>
    <col min="3" max="3" width="19.140625" style="3" customWidth="1"/>
    <col min="4" max="4" width="13.42578125" style="3" customWidth="1"/>
    <col min="5" max="5" width="11.7109375" style="5" customWidth="1"/>
    <col min="6" max="6" width="11.85546875" style="5" customWidth="1"/>
    <col min="7" max="7" width="13.28515625" style="5" customWidth="1"/>
    <col min="8" max="8" width="12.5703125" style="5" customWidth="1"/>
    <col min="9" max="10" width="13" style="5" customWidth="1"/>
    <col min="11" max="11" width="11.85546875" style="5" customWidth="1"/>
    <col min="12" max="12" width="11.42578125" style="5" customWidth="1"/>
    <col min="13" max="13" width="11.5703125" style="5" customWidth="1"/>
    <col min="14" max="14" width="10.42578125" style="5" customWidth="1"/>
    <col min="15" max="15" width="11.28515625" style="3" customWidth="1"/>
    <col min="16" max="16" width="12.5703125" style="3" customWidth="1"/>
    <col min="17" max="17" width="12.28515625" style="3" customWidth="1"/>
    <col min="18" max="18" width="12" style="3" customWidth="1"/>
    <col min="19" max="19" width="13.140625" style="3" customWidth="1"/>
    <col min="20" max="20" width="12.85546875" style="3" customWidth="1"/>
    <col min="21"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c r="A1" s="500" t="s">
        <v>324</v>
      </c>
      <c r="B1" s="500"/>
      <c r="C1" s="500"/>
      <c r="D1" s="500"/>
      <c r="E1" s="500"/>
      <c r="F1" s="500"/>
      <c r="G1" s="500"/>
      <c r="H1" s="500"/>
      <c r="I1" s="500"/>
      <c r="J1" s="500"/>
      <c r="K1" s="500"/>
      <c r="L1" s="500"/>
      <c r="M1" s="500"/>
      <c r="N1" s="500"/>
      <c r="O1" s="500"/>
      <c r="P1" s="500"/>
      <c r="Q1" s="500"/>
      <c r="R1" s="500"/>
      <c r="S1" s="83"/>
    </row>
    <row r="2" spans="1:35" ht="24.75" customHeight="1">
      <c r="A2" s="501" t="s">
        <v>0</v>
      </c>
      <c r="B2" s="504" t="s">
        <v>1</v>
      </c>
      <c r="C2" s="505"/>
      <c r="D2" s="510" t="s">
        <v>2</v>
      </c>
      <c r="E2" s="511"/>
      <c r="F2" s="512"/>
      <c r="G2" s="513" t="s">
        <v>3</v>
      </c>
      <c r="H2" s="514"/>
      <c r="I2" s="515"/>
      <c r="J2" s="516" t="s">
        <v>4</v>
      </c>
      <c r="K2" s="517"/>
      <c r="L2" s="518"/>
      <c r="M2" s="519" t="s">
        <v>5</v>
      </c>
      <c r="N2" s="520"/>
      <c r="O2" s="521"/>
      <c r="P2" s="522" t="s">
        <v>6</v>
      </c>
      <c r="Q2" s="523"/>
      <c r="R2" s="524"/>
      <c r="S2" s="84"/>
      <c r="T2" s="5"/>
      <c r="AD2" s="3"/>
      <c r="AE2" s="3"/>
      <c r="AF2" s="3"/>
      <c r="AG2" s="3"/>
      <c r="AH2" s="3"/>
      <c r="AI2" s="3"/>
    </row>
    <row r="3" spans="1:35" ht="51.75" customHeight="1">
      <c r="A3" s="502"/>
      <c r="B3" s="506"/>
      <c r="C3" s="507"/>
      <c r="D3" s="204" t="s">
        <v>7</v>
      </c>
      <c r="E3" s="85" t="s">
        <v>8</v>
      </c>
      <c r="F3" s="86" t="s">
        <v>9</v>
      </c>
      <c r="G3" s="182" t="s">
        <v>7</v>
      </c>
      <c r="H3" s="87" t="s">
        <v>8</v>
      </c>
      <c r="I3" s="88" t="s">
        <v>9</v>
      </c>
      <c r="J3" s="182" t="s">
        <v>7</v>
      </c>
      <c r="K3" s="89" t="s">
        <v>8</v>
      </c>
      <c r="L3" s="90" t="s">
        <v>9</v>
      </c>
      <c r="M3" s="182" t="s">
        <v>7</v>
      </c>
      <c r="N3" s="91" t="s">
        <v>8</v>
      </c>
      <c r="O3" s="92" t="s">
        <v>9</v>
      </c>
      <c r="P3" s="182" t="s">
        <v>7</v>
      </c>
      <c r="Q3" s="93" t="s">
        <v>8</v>
      </c>
      <c r="R3" s="94" t="s">
        <v>9</v>
      </c>
      <c r="S3" s="84"/>
      <c r="T3" s="5"/>
      <c r="AD3" s="3"/>
      <c r="AE3" s="3"/>
      <c r="AF3" s="3"/>
      <c r="AG3" s="3"/>
      <c r="AH3" s="3"/>
      <c r="AI3" s="3"/>
    </row>
    <row r="4" spans="1:35" ht="31.5" customHeight="1" thickBot="1">
      <c r="A4" s="502"/>
      <c r="B4" s="508"/>
      <c r="C4" s="509"/>
      <c r="D4" s="205" t="s">
        <v>10</v>
      </c>
      <c r="E4" s="95" t="s">
        <v>11</v>
      </c>
      <c r="F4" s="96" t="s">
        <v>12</v>
      </c>
      <c r="G4" s="183" t="s">
        <v>13</v>
      </c>
      <c r="H4" s="97" t="s">
        <v>14</v>
      </c>
      <c r="I4" s="98" t="s">
        <v>15</v>
      </c>
      <c r="J4" s="183" t="s">
        <v>153</v>
      </c>
      <c r="K4" s="99" t="s">
        <v>154</v>
      </c>
      <c r="L4" s="100" t="s">
        <v>155</v>
      </c>
      <c r="M4" s="183" t="s">
        <v>16</v>
      </c>
      <c r="N4" s="101" t="s">
        <v>17</v>
      </c>
      <c r="O4" s="102" t="s">
        <v>18</v>
      </c>
      <c r="P4" s="183" t="s">
        <v>156</v>
      </c>
      <c r="Q4" s="103" t="s">
        <v>157</v>
      </c>
      <c r="R4" s="104" t="s">
        <v>158</v>
      </c>
      <c r="S4" s="84"/>
      <c r="T4" s="5"/>
      <c r="AD4" s="3"/>
      <c r="AE4" s="3"/>
      <c r="AF4" s="3"/>
      <c r="AG4" s="3"/>
      <c r="AH4" s="3"/>
      <c r="AI4" s="3"/>
    </row>
    <row r="5" spans="1:35" ht="31.5" customHeight="1">
      <c r="A5" s="502"/>
      <c r="B5" s="525" t="s">
        <v>19</v>
      </c>
      <c r="C5" s="526"/>
      <c r="D5" s="206">
        <v>16</v>
      </c>
      <c r="E5" s="106">
        <v>3</v>
      </c>
      <c r="F5" s="107">
        <f>D5+E5</f>
        <v>19</v>
      </c>
      <c r="G5" s="282">
        <v>30</v>
      </c>
      <c r="H5" s="108">
        <v>6</v>
      </c>
      <c r="I5" s="109">
        <f>G5+H5</f>
        <v>36</v>
      </c>
      <c r="J5" s="282">
        <v>16</v>
      </c>
      <c r="K5" s="110">
        <v>2</v>
      </c>
      <c r="L5" s="111">
        <f>J5+K5</f>
        <v>18</v>
      </c>
      <c r="M5" s="282">
        <v>4</v>
      </c>
      <c r="N5" s="112"/>
      <c r="O5" s="113">
        <f>M5+N5</f>
        <v>4</v>
      </c>
      <c r="P5" s="282">
        <f t="shared" ref="P5:R9" si="0">D5+G5+J5+M5</f>
        <v>66</v>
      </c>
      <c r="Q5" s="283">
        <f>E5+H5+K5</f>
        <v>11</v>
      </c>
      <c r="R5" s="284">
        <f t="shared" si="0"/>
        <v>77</v>
      </c>
      <c r="S5" s="105"/>
      <c r="T5" s="5"/>
      <c r="AD5" s="3"/>
      <c r="AE5" s="3"/>
      <c r="AF5" s="3"/>
      <c r="AG5" s="3"/>
      <c r="AH5" s="3"/>
      <c r="AI5" s="3"/>
    </row>
    <row r="6" spans="1:35" ht="31.5" customHeight="1">
      <c r="A6" s="502"/>
      <c r="B6" s="525" t="s">
        <v>20</v>
      </c>
      <c r="C6" s="526"/>
      <c r="D6" s="206" t="e">
        <f>'2019 İÇMESUYU ALT DAĞ.'!#REF!</f>
        <v>#REF!</v>
      </c>
      <c r="E6" s="106">
        <v>0</v>
      </c>
      <c r="F6" s="107" t="e">
        <f>D6+E6</f>
        <v>#REF!</v>
      </c>
      <c r="G6" s="282" t="e">
        <f>'2019 YOL İZLEME ALT DAĞ.'!#REF!</f>
        <v>#REF!</v>
      </c>
      <c r="H6" s="108"/>
      <c r="I6" s="109" t="e">
        <f>G6+H6</f>
        <v>#REF!</v>
      </c>
      <c r="J6" s="282"/>
      <c r="K6" s="110"/>
      <c r="L6" s="111">
        <f>J6+K6</f>
        <v>0</v>
      </c>
      <c r="M6" s="282" t="e">
        <f>'2019 ATIKSU ALT DAĞ.'!#REF!</f>
        <v>#REF!</v>
      </c>
      <c r="N6" s="112"/>
      <c r="O6" s="113" t="e">
        <f>M6+N6</f>
        <v>#REF!</v>
      </c>
      <c r="P6" s="282" t="e">
        <f t="shared" si="0"/>
        <v>#REF!</v>
      </c>
      <c r="Q6" s="283">
        <f t="shared" si="0"/>
        <v>0</v>
      </c>
      <c r="R6" s="284" t="e">
        <f t="shared" si="0"/>
        <v>#REF!</v>
      </c>
      <c r="S6" s="105"/>
      <c r="T6" s="5"/>
      <c r="AD6" s="3"/>
      <c r="AE6" s="3"/>
      <c r="AF6" s="3"/>
      <c r="AG6" s="3"/>
      <c r="AH6" s="3"/>
      <c r="AI6" s="3"/>
    </row>
    <row r="7" spans="1:35" ht="31.5" customHeight="1">
      <c r="A7" s="502"/>
      <c r="B7" s="527" t="s">
        <v>21</v>
      </c>
      <c r="C7" s="528"/>
      <c r="D7" s="206" t="e">
        <f>'2019 İÇMESUYU ALT DAĞ.'!#REF!</f>
        <v>#REF!</v>
      </c>
      <c r="E7" s="106"/>
      <c r="F7" s="114" t="e">
        <f>D7+E7</f>
        <v>#REF!</v>
      </c>
      <c r="G7" s="209" t="e">
        <f>'2019 YOL İZLEME ALT DAĞ.'!#REF!</f>
        <v>#REF!</v>
      </c>
      <c r="H7" s="108"/>
      <c r="I7" s="109" t="e">
        <f>G7+H7</f>
        <v>#REF!</v>
      </c>
      <c r="J7" s="209" t="e">
        <f>'2019 SULAMA ALT DAĞ.'!#REF!</f>
        <v>#REF!</v>
      </c>
      <c r="K7" s="110"/>
      <c r="L7" s="111" t="e">
        <f>J7+K7</f>
        <v>#REF!</v>
      </c>
      <c r="M7" s="209" t="e">
        <f>'2019 ATIKSU ALT DAĞ.'!#REF!</f>
        <v>#REF!</v>
      </c>
      <c r="N7" s="112"/>
      <c r="O7" s="113" t="e">
        <f>M7+N7</f>
        <v>#REF!</v>
      </c>
      <c r="P7" s="209" t="e">
        <f t="shared" si="0"/>
        <v>#REF!</v>
      </c>
      <c r="Q7" s="283">
        <f t="shared" si="0"/>
        <v>0</v>
      </c>
      <c r="R7" s="284" t="e">
        <f t="shared" si="0"/>
        <v>#REF!</v>
      </c>
      <c r="S7" s="105"/>
      <c r="T7" s="5"/>
      <c r="AD7" s="3"/>
      <c r="AE7" s="3"/>
      <c r="AF7" s="3"/>
      <c r="AG7" s="3"/>
      <c r="AH7" s="3"/>
      <c r="AI7" s="3"/>
    </row>
    <row r="8" spans="1:35" ht="31.5" customHeight="1">
      <c r="A8" s="502"/>
      <c r="B8" s="525" t="s">
        <v>22</v>
      </c>
      <c r="C8" s="526"/>
      <c r="D8" s="206" t="e">
        <f>'2019 İÇMESUYU ALT DAĞ.'!#REF!</f>
        <v>#REF!</v>
      </c>
      <c r="E8" s="106"/>
      <c r="F8" s="114" t="e">
        <f>D8+E8</f>
        <v>#REF!</v>
      </c>
      <c r="G8" s="282" t="e">
        <f>'2019 YOL İZLEME ALT DAĞ.'!#REF!</f>
        <v>#REF!</v>
      </c>
      <c r="H8" s="108"/>
      <c r="I8" s="109" t="e">
        <f>G8+H8</f>
        <v>#REF!</v>
      </c>
      <c r="J8" s="282" t="e">
        <f>'2019 SULAMA ALT DAĞ.'!#REF!</f>
        <v>#REF!</v>
      </c>
      <c r="K8" s="110"/>
      <c r="L8" s="111" t="e">
        <f>J8+K8</f>
        <v>#REF!</v>
      </c>
      <c r="M8" s="282" t="e">
        <f>'2019 ATIKSU ALT DAĞ.'!#REF!</f>
        <v>#REF!</v>
      </c>
      <c r="N8" s="112"/>
      <c r="O8" s="113" t="e">
        <f>M8+N8</f>
        <v>#REF!</v>
      </c>
      <c r="P8" s="282" t="e">
        <f t="shared" si="0"/>
        <v>#REF!</v>
      </c>
      <c r="Q8" s="283">
        <f t="shared" si="0"/>
        <v>0</v>
      </c>
      <c r="R8" s="284" t="e">
        <f t="shared" si="0"/>
        <v>#REF!</v>
      </c>
      <c r="S8" s="105"/>
      <c r="T8" s="5"/>
      <c r="AD8" s="3"/>
      <c r="AE8" s="3"/>
      <c r="AF8" s="3"/>
      <c r="AG8" s="3"/>
      <c r="AH8" s="3"/>
      <c r="AI8" s="3"/>
    </row>
    <row r="9" spans="1:35" ht="31.5" customHeight="1">
      <c r="A9" s="502"/>
      <c r="B9" s="525" t="s">
        <v>152</v>
      </c>
      <c r="C9" s="526"/>
      <c r="D9" s="207" t="e">
        <f>'2019 İÇMESUYU ALT DAĞ.'!#REF!</f>
        <v>#REF!</v>
      </c>
      <c r="E9" s="115"/>
      <c r="F9" s="116" t="e">
        <f>D9+E9</f>
        <v>#REF!</v>
      </c>
      <c r="G9" s="282" t="e">
        <f>'2019 YOL İZLEME ALT DAĞ.'!#REF!</f>
        <v>#REF!</v>
      </c>
      <c r="H9" s="117"/>
      <c r="I9" s="118" t="e">
        <f>G9+H9</f>
        <v>#REF!</v>
      </c>
      <c r="J9" s="282" t="e">
        <f>'2019 SULAMA ALT DAĞ.'!#REF!</f>
        <v>#REF!</v>
      </c>
      <c r="K9" s="119"/>
      <c r="L9" s="120" t="e">
        <f>J9+K9</f>
        <v>#REF!</v>
      </c>
      <c r="M9" s="282" t="e">
        <f>'2019 ATIKSU ALT DAĞ.'!#REF!</f>
        <v>#REF!</v>
      </c>
      <c r="N9" s="121"/>
      <c r="O9" s="122" t="e">
        <f>M9+N9</f>
        <v>#REF!</v>
      </c>
      <c r="P9" s="282" t="e">
        <f t="shared" si="0"/>
        <v>#REF!</v>
      </c>
      <c r="Q9" s="285">
        <f t="shared" si="0"/>
        <v>0</v>
      </c>
      <c r="R9" s="286" t="e">
        <f t="shared" si="0"/>
        <v>#REF!</v>
      </c>
      <c r="S9" s="105"/>
      <c r="T9" s="5"/>
      <c r="AD9" s="3"/>
      <c r="AE9" s="3"/>
      <c r="AF9" s="3"/>
      <c r="AG9" s="3"/>
      <c r="AH9" s="3"/>
      <c r="AI9" s="3"/>
    </row>
    <row r="10" spans="1:35" ht="31.5" customHeight="1" thickBot="1">
      <c r="A10" s="503"/>
      <c r="B10" s="529" t="s">
        <v>9</v>
      </c>
      <c r="C10" s="530"/>
      <c r="D10" s="208" t="e">
        <f>SUM(D5:D9)</f>
        <v>#REF!</v>
      </c>
      <c r="E10" s="123">
        <f>SUM(E5:E9)</f>
        <v>3</v>
      </c>
      <c r="F10" s="124" t="e">
        <f>SUM(F5:F9)</f>
        <v>#REF!</v>
      </c>
      <c r="G10" s="210" t="e">
        <f t="shared" ref="G10:R10" si="1">SUM(G5:G9)</f>
        <v>#REF!</v>
      </c>
      <c r="H10" s="125">
        <f t="shared" si="1"/>
        <v>6</v>
      </c>
      <c r="I10" s="126" t="e">
        <f t="shared" si="1"/>
        <v>#REF!</v>
      </c>
      <c r="J10" s="210" t="e">
        <f t="shared" si="1"/>
        <v>#REF!</v>
      </c>
      <c r="K10" s="127">
        <f t="shared" si="1"/>
        <v>2</v>
      </c>
      <c r="L10" s="128" t="e">
        <f t="shared" si="1"/>
        <v>#REF!</v>
      </c>
      <c r="M10" s="210" t="e">
        <f t="shared" si="1"/>
        <v>#REF!</v>
      </c>
      <c r="N10" s="129">
        <f t="shared" si="1"/>
        <v>0</v>
      </c>
      <c r="O10" s="130" t="e">
        <f t="shared" si="1"/>
        <v>#REF!</v>
      </c>
      <c r="P10" s="210" t="e">
        <f t="shared" si="1"/>
        <v>#REF!</v>
      </c>
      <c r="Q10" s="287">
        <f t="shared" si="1"/>
        <v>11</v>
      </c>
      <c r="R10" s="288" t="e">
        <f t="shared" si="1"/>
        <v>#REF!</v>
      </c>
      <c r="S10" s="105"/>
      <c r="T10" s="5"/>
      <c r="AD10" s="3"/>
      <c r="AE10" s="3"/>
      <c r="AF10" s="3"/>
      <c r="AG10" s="3"/>
      <c r="AH10" s="3"/>
      <c r="AI10" s="3"/>
    </row>
    <row r="11" spans="1:35" ht="10.5" customHeight="1">
      <c r="A11" s="6"/>
      <c r="B11" s="17"/>
    </row>
    <row r="12" spans="1:35" ht="21.75" customHeight="1" thickBot="1"/>
    <row r="13" spans="1:35" s="131" customFormat="1" ht="31.5" customHeight="1" thickBot="1">
      <c r="A13" s="531" t="s">
        <v>171</v>
      </c>
      <c r="B13" s="532"/>
      <c r="C13" s="532"/>
      <c r="D13" s="532"/>
      <c r="E13" s="532"/>
      <c r="F13" s="532"/>
      <c r="G13" s="532"/>
      <c r="H13" s="532"/>
      <c r="I13" s="532"/>
      <c r="J13" s="532"/>
      <c r="K13" s="532"/>
      <c r="L13" s="532"/>
      <c r="M13" s="532"/>
      <c r="N13" s="532"/>
      <c r="O13" s="532"/>
      <c r="P13" s="532"/>
      <c r="Q13" s="532"/>
      <c r="R13" s="532"/>
      <c r="S13" s="532"/>
      <c r="T13" s="532"/>
      <c r="U13" s="533"/>
    </row>
    <row r="14" spans="1:35" s="145" customFormat="1" ht="51.75" customHeight="1">
      <c r="A14" s="447" t="s">
        <v>24</v>
      </c>
      <c r="B14" s="448"/>
      <c r="C14" s="449"/>
      <c r="D14" s="453" t="s">
        <v>27</v>
      </c>
      <c r="E14" s="453" t="s">
        <v>32</v>
      </c>
      <c r="F14" s="453" t="s">
        <v>35</v>
      </c>
      <c r="G14" s="442" t="s">
        <v>89</v>
      </c>
      <c r="H14" s="442"/>
      <c r="I14" s="442"/>
      <c r="J14" s="440" t="s">
        <v>47</v>
      </c>
      <c r="K14" s="441"/>
      <c r="L14" s="453" t="s">
        <v>40</v>
      </c>
      <c r="M14" s="453" t="s">
        <v>42</v>
      </c>
      <c r="N14" s="455" t="s">
        <v>43</v>
      </c>
      <c r="O14" s="438" t="s">
        <v>116</v>
      </c>
      <c r="P14" s="438"/>
      <c r="Q14" s="438"/>
      <c r="R14" s="438" t="s">
        <v>172</v>
      </c>
      <c r="S14" s="438"/>
      <c r="T14" s="439"/>
      <c r="U14" s="146"/>
      <c r="V14" s="146"/>
      <c r="W14" s="146"/>
      <c r="X14" s="146"/>
      <c r="Y14" s="146"/>
      <c r="Z14" s="146"/>
      <c r="AA14" s="146"/>
      <c r="AB14" s="146"/>
    </row>
    <row r="15" spans="1:35" s="145" customFormat="1" ht="51.75" customHeight="1">
      <c r="A15" s="450"/>
      <c r="B15" s="451"/>
      <c r="C15" s="452"/>
      <c r="D15" s="454"/>
      <c r="E15" s="454"/>
      <c r="F15" s="454"/>
      <c r="G15" s="211" t="s">
        <v>189</v>
      </c>
      <c r="H15" s="211" t="s">
        <v>162</v>
      </c>
      <c r="I15" s="211" t="s">
        <v>163</v>
      </c>
      <c r="J15" s="211" t="s">
        <v>164</v>
      </c>
      <c r="K15" s="211" t="s">
        <v>165</v>
      </c>
      <c r="L15" s="454"/>
      <c r="M15" s="454"/>
      <c r="N15" s="456"/>
      <c r="O15" s="214" t="s">
        <v>45</v>
      </c>
      <c r="P15" s="215" t="s">
        <v>46</v>
      </c>
      <c r="Q15" s="216" t="s">
        <v>50</v>
      </c>
      <c r="R15" s="214" t="s">
        <v>173</v>
      </c>
      <c r="S15" s="215" t="s">
        <v>174</v>
      </c>
      <c r="T15" s="216" t="s">
        <v>175</v>
      </c>
      <c r="U15" s="146"/>
      <c r="V15" s="146"/>
      <c r="W15" s="146"/>
      <c r="X15" s="146"/>
      <c r="Y15" s="146"/>
      <c r="Z15" s="146"/>
      <c r="AA15" s="146"/>
      <c r="AB15" s="146"/>
    </row>
    <row r="16" spans="1:35" ht="46.5" customHeight="1">
      <c r="A16" s="443" t="s">
        <v>25</v>
      </c>
      <c r="B16" s="444"/>
      <c r="C16" s="444"/>
      <c r="D16" s="244"/>
      <c r="E16" s="245"/>
      <c r="F16" s="245">
        <v>1</v>
      </c>
      <c r="G16" s="245">
        <v>3</v>
      </c>
      <c r="H16" s="259">
        <v>36.5</v>
      </c>
      <c r="I16" s="245"/>
      <c r="J16" s="259">
        <v>6.2</v>
      </c>
      <c r="K16" s="245"/>
      <c r="L16" s="260">
        <v>41.085999999999999</v>
      </c>
      <c r="M16" s="245"/>
      <c r="N16" s="246"/>
      <c r="O16" s="247"/>
      <c r="P16" s="245"/>
      <c r="Q16" s="246"/>
      <c r="R16" s="247">
        <v>44</v>
      </c>
      <c r="S16" s="245">
        <v>11</v>
      </c>
      <c r="T16" s="246">
        <v>36544</v>
      </c>
      <c r="AC16" s="4"/>
    </row>
    <row r="17" spans="1:29" ht="47.25" customHeight="1" thickBot="1">
      <c r="A17" s="445" t="s">
        <v>19</v>
      </c>
      <c r="B17" s="446"/>
      <c r="C17" s="446"/>
      <c r="D17" s="263" t="s">
        <v>320</v>
      </c>
      <c r="E17" s="263">
        <f>'2019 YOL İZLEME ALT DAĞ.'!K43</f>
        <v>0</v>
      </c>
      <c r="F17" s="264">
        <f>'2019 YOL İZLEME ALT DAĞ.'!M43</f>
        <v>1.5</v>
      </c>
      <c r="G17" s="265">
        <f>'2019 YOL İZLEME ALT DAĞ.'!Q43</f>
        <v>6</v>
      </c>
      <c r="H17" s="265">
        <f>'2019 YOL İZLEME ALT DAĞ.'!R43</f>
        <v>36.5</v>
      </c>
      <c r="I17" s="264"/>
      <c r="J17" s="266">
        <f>'2019 YOL İZLEME ALT DAĞ.'!N43</f>
        <v>9.0499999999999989</v>
      </c>
      <c r="K17" s="267"/>
      <c r="L17" s="264">
        <f>'2019 YOL İZLEME ALT DAĞ.'!P43</f>
        <v>55.461000000000006</v>
      </c>
      <c r="M17" s="267"/>
      <c r="N17" s="268"/>
      <c r="O17" s="269"/>
      <c r="P17" s="267"/>
      <c r="Q17" s="270">
        <f>'2019 YOL İZLEME ALT DAĞ.'!U43</f>
        <v>205</v>
      </c>
      <c r="R17" s="271" t="e">
        <f>'2019 YOL İZLEME ALT DAĞ.'!#REF!</f>
        <v>#REF!</v>
      </c>
      <c r="S17" s="264" t="e">
        <f>'2019 YOL İZLEME ALT DAĞ.'!#REF!</f>
        <v>#REF!</v>
      </c>
      <c r="T17" s="270" t="e">
        <f>'2019 YOL İZLEME ALT DAĞ.'!#REF!</f>
        <v>#REF!</v>
      </c>
      <c r="AC17" s="4"/>
    </row>
    <row r="18" spans="1:29" ht="21" customHeight="1">
      <c r="A18" s="5"/>
      <c r="B18" s="3"/>
      <c r="C18" s="5"/>
      <c r="D18" s="4"/>
      <c r="E18" s="4"/>
      <c r="F18" s="4"/>
    </row>
    <row r="19" spans="1:29" ht="20.25" customHeight="1" thickBot="1">
      <c r="A19" s="135"/>
      <c r="B19" s="135"/>
      <c r="C19" s="135"/>
      <c r="D19" s="135"/>
      <c r="E19" s="135"/>
      <c r="F19" s="136"/>
      <c r="G19" s="136"/>
      <c r="H19" s="137"/>
      <c r="I19" s="138"/>
      <c r="J19" s="138"/>
      <c r="K19" s="138"/>
      <c r="L19" s="138"/>
      <c r="M19" s="138"/>
      <c r="N19" s="138"/>
      <c r="P19" s="139"/>
      <c r="Q19" s="139"/>
      <c r="R19" s="139"/>
    </row>
    <row r="20" spans="1:29" ht="24.75" customHeight="1" thickBot="1">
      <c r="A20" s="466" t="s">
        <v>52</v>
      </c>
      <c r="B20" s="467"/>
      <c r="C20" s="467"/>
      <c r="D20" s="467"/>
      <c r="E20" s="467"/>
      <c r="F20" s="467"/>
      <c r="G20" s="467"/>
      <c r="H20" s="467"/>
      <c r="I20" s="467"/>
      <c r="J20" s="467"/>
      <c r="K20" s="467"/>
      <c r="L20" s="467"/>
      <c r="M20" s="467"/>
      <c r="N20" s="467"/>
      <c r="O20" s="468"/>
      <c r="P20" s="140"/>
      <c r="Q20" s="140"/>
      <c r="R20" s="140"/>
      <c r="S20" s="139"/>
    </row>
    <row r="21" spans="1:29" ht="29.25" customHeight="1">
      <c r="A21" s="471"/>
      <c r="B21" s="474" t="s">
        <v>24</v>
      </c>
      <c r="C21" s="475"/>
      <c r="D21" s="480" t="s">
        <v>7</v>
      </c>
      <c r="E21" s="481"/>
      <c r="F21" s="481"/>
      <c r="G21" s="481"/>
      <c r="H21" s="481"/>
      <c r="I21" s="482"/>
      <c r="J21" s="483" t="s">
        <v>19</v>
      </c>
      <c r="K21" s="484"/>
      <c r="L21" s="484"/>
      <c r="M21" s="484"/>
      <c r="N21" s="484"/>
      <c r="O21" s="485"/>
      <c r="P21" s="4"/>
      <c r="Q21" s="4"/>
      <c r="R21" s="4"/>
      <c r="S21" s="140"/>
      <c r="T21" s="5"/>
    </row>
    <row r="22" spans="1:29" ht="30" customHeight="1">
      <c r="A22" s="472"/>
      <c r="B22" s="476"/>
      <c r="C22" s="477"/>
      <c r="D22" s="486" t="s">
        <v>28</v>
      </c>
      <c r="E22" s="487"/>
      <c r="F22" s="495" t="s">
        <v>53</v>
      </c>
      <c r="G22" s="495"/>
      <c r="H22" s="496" t="s">
        <v>9</v>
      </c>
      <c r="I22" s="545" t="s">
        <v>54</v>
      </c>
      <c r="J22" s="547" t="s">
        <v>28</v>
      </c>
      <c r="K22" s="548"/>
      <c r="L22" s="549" t="s">
        <v>53</v>
      </c>
      <c r="M22" s="549"/>
      <c r="N22" s="550" t="s">
        <v>9</v>
      </c>
      <c r="O22" s="432" t="s">
        <v>55</v>
      </c>
      <c r="P22" s="4"/>
      <c r="Q22" s="4"/>
      <c r="R22" s="4"/>
      <c r="S22" s="4"/>
    </row>
    <row r="23" spans="1:29" ht="65.25" customHeight="1" thickBot="1">
      <c r="A23" s="473"/>
      <c r="B23" s="478"/>
      <c r="C23" s="479"/>
      <c r="D23" s="184" t="s">
        <v>56</v>
      </c>
      <c r="E23" s="185" t="s">
        <v>57</v>
      </c>
      <c r="F23" s="185" t="s">
        <v>56</v>
      </c>
      <c r="G23" s="185" t="s">
        <v>57</v>
      </c>
      <c r="H23" s="497"/>
      <c r="I23" s="546"/>
      <c r="J23" s="147" t="s">
        <v>56</v>
      </c>
      <c r="K23" s="148" t="s">
        <v>57</v>
      </c>
      <c r="L23" s="148" t="s">
        <v>56</v>
      </c>
      <c r="M23" s="148" t="s">
        <v>57</v>
      </c>
      <c r="N23" s="551"/>
      <c r="O23" s="433"/>
      <c r="P23" s="4"/>
      <c r="Q23" s="4"/>
      <c r="R23" s="4"/>
      <c r="S23" s="4"/>
    </row>
    <row r="24" spans="1:29" ht="20.100000000000001" customHeight="1">
      <c r="A24" s="488" t="s">
        <v>0</v>
      </c>
      <c r="B24" s="491" t="s">
        <v>58</v>
      </c>
      <c r="C24" s="492"/>
      <c r="D24" s="248">
        <v>2</v>
      </c>
      <c r="E24" s="249">
        <v>4</v>
      </c>
      <c r="F24" s="249"/>
      <c r="G24" s="249"/>
      <c r="H24" s="249">
        <f>SUM(D24:G24)</f>
        <v>6</v>
      </c>
      <c r="I24" s="250">
        <v>2301</v>
      </c>
      <c r="J24" s="149">
        <v>2</v>
      </c>
      <c r="K24" s="150">
        <v>4</v>
      </c>
      <c r="L24" s="150"/>
      <c r="M24" s="150"/>
      <c r="N24" s="150">
        <f>SUM(J24:M24)</f>
        <v>6</v>
      </c>
      <c r="O24" s="151">
        <v>2301</v>
      </c>
      <c r="P24" s="4"/>
      <c r="Q24" s="4"/>
      <c r="R24" s="4"/>
      <c r="S24" s="4"/>
    </row>
    <row r="25" spans="1:29" ht="20.100000000000001" customHeight="1">
      <c r="A25" s="489"/>
      <c r="B25" s="493" t="s">
        <v>59</v>
      </c>
      <c r="C25" s="494"/>
      <c r="D25" s="251"/>
      <c r="E25" s="252">
        <v>14</v>
      </c>
      <c r="F25" s="252"/>
      <c r="G25" s="252"/>
      <c r="H25" s="253">
        <f>SUM(D25:G25)</f>
        <v>14</v>
      </c>
      <c r="I25" s="254">
        <v>11546</v>
      </c>
      <c r="J25" s="152"/>
      <c r="K25" s="153">
        <v>11</v>
      </c>
      <c r="L25" s="153"/>
      <c r="M25" s="153"/>
      <c r="N25" s="154">
        <f>SUM(J25:M25)</f>
        <v>11</v>
      </c>
      <c r="O25" s="155">
        <v>8560</v>
      </c>
      <c r="P25" s="4"/>
      <c r="Q25" s="4"/>
      <c r="R25" s="4"/>
      <c r="S25" s="4"/>
    </row>
    <row r="26" spans="1:29" ht="20.100000000000001" customHeight="1">
      <c r="A26" s="489"/>
      <c r="B26" s="493" t="s">
        <v>60</v>
      </c>
      <c r="C26" s="494"/>
      <c r="D26" s="251"/>
      <c r="E26" s="252">
        <v>2</v>
      </c>
      <c r="F26" s="252"/>
      <c r="G26" s="252"/>
      <c r="H26" s="252">
        <f>SUM(D26:G26)</f>
        <v>2</v>
      </c>
      <c r="I26" s="255">
        <v>29093</v>
      </c>
      <c r="J26" s="152"/>
      <c r="K26" s="153">
        <v>2</v>
      </c>
      <c r="L26" s="153"/>
      <c r="M26" s="153"/>
      <c r="N26" s="153">
        <f>SUM(J26:M26)</f>
        <v>2</v>
      </c>
      <c r="O26" s="156">
        <v>29093</v>
      </c>
      <c r="P26" s="4"/>
      <c r="Q26" s="4"/>
      <c r="R26" s="4"/>
      <c r="S26" s="4"/>
    </row>
    <row r="27" spans="1:29" ht="20.100000000000001" customHeight="1" thickBot="1">
      <c r="A27" s="490"/>
      <c r="B27" s="543" t="s">
        <v>9</v>
      </c>
      <c r="C27" s="544"/>
      <c r="D27" s="256">
        <f t="shared" ref="D27:O27" si="2">SUM(D24:D26)</f>
        <v>2</v>
      </c>
      <c r="E27" s="257">
        <f t="shared" si="2"/>
        <v>20</v>
      </c>
      <c r="F27" s="257">
        <f t="shared" si="2"/>
        <v>0</v>
      </c>
      <c r="G27" s="257">
        <f t="shared" si="2"/>
        <v>0</v>
      </c>
      <c r="H27" s="257">
        <f t="shared" si="2"/>
        <v>22</v>
      </c>
      <c r="I27" s="258">
        <f t="shared" si="2"/>
        <v>42940</v>
      </c>
      <c r="J27" s="157">
        <f t="shared" si="2"/>
        <v>2</v>
      </c>
      <c r="K27" s="158">
        <f t="shared" si="2"/>
        <v>17</v>
      </c>
      <c r="L27" s="158">
        <f t="shared" si="2"/>
        <v>0</v>
      </c>
      <c r="M27" s="158">
        <f t="shared" si="2"/>
        <v>0</v>
      </c>
      <c r="N27" s="158">
        <f t="shared" si="2"/>
        <v>19</v>
      </c>
      <c r="O27" s="159">
        <f t="shared" si="2"/>
        <v>39954</v>
      </c>
      <c r="S27" s="4"/>
    </row>
    <row r="28" spans="1:29">
      <c r="A28" s="141"/>
      <c r="B28" s="141"/>
      <c r="C28" s="142"/>
      <c r="D28" s="142"/>
      <c r="E28" s="10"/>
      <c r="F28" s="10"/>
      <c r="G28" s="10"/>
      <c r="H28" s="10"/>
      <c r="I28" s="10"/>
    </row>
    <row r="29" spans="1:29" ht="13.5" thickBot="1">
      <c r="G29" s="3"/>
      <c r="H29" s="3"/>
      <c r="I29" s="3"/>
      <c r="J29" s="3"/>
      <c r="K29" s="3"/>
      <c r="L29" s="3"/>
      <c r="M29" s="3"/>
      <c r="N29" s="3"/>
      <c r="S29" s="4"/>
      <c r="T29" s="4"/>
      <c r="U29" s="4"/>
    </row>
    <row r="30" spans="1:29" ht="18.75" thickBot="1">
      <c r="A30" s="537" t="s">
        <v>61</v>
      </c>
      <c r="B30" s="538"/>
      <c r="C30" s="538"/>
      <c r="D30" s="538"/>
      <c r="E30" s="538"/>
      <c r="F30" s="538"/>
      <c r="G30" s="538"/>
      <c r="H30" s="538"/>
      <c r="I30" s="538"/>
      <c r="J30" s="538"/>
      <c r="K30" s="538"/>
      <c r="L30" s="538"/>
      <c r="M30" s="538"/>
      <c r="N30" s="538"/>
      <c r="O30" s="539"/>
      <c r="S30" s="4"/>
      <c r="T30" s="4"/>
      <c r="U30" s="4"/>
      <c r="V30" s="4"/>
      <c r="W30" s="4"/>
      <c r="X30" s="4"/>
      <c r="Y30" s="4"/>
      <c r="Z30" s="4"/>
      <c r="AA30" s="4"/>
      <c r="AB30" s="4"/>
      <c r="AC30" s="4"/>
    </row>
    <row r="31" spans="1:29" ht="26.25" customHeight="1">
      <c r="A31" s="569" t="s">
        <v>0</v>
      </c>
      <c r="B31" s="572" t="s">
        <v>24</v>
      </c>
      <c r="C31" s="573"/>
      <c r="D31" s="576" t="s">
        <v>7</v>
      </c>
      <c r="E31" s="577"/>
      <c r="F31" s="577"/>
      <c r="G31" s="577"/>
      <c r="H31" s="577"/>
      <c r="I31" s="578"/>
      <c r="J31" s="540" t="s">
        <v>19</v>
      </c>
      <c r="K31" s="541"/>
      <c r="L31" s="541"/>
      <c r="M31" s="541"/>
      <c r="N31" s="541"/>
      <c r="O31" s="542"/>
      <c r="T31" s="4"/>
      <c r="U31" s="4"/>
      <c r="V31" s="4"/>
      <c r="W31" s="4"/>
      <c r="X31" s="4"/>
      <c r="Y31" s="4"/>
      <c r="Z31" s="4"/>
      <c r="AA31" s="4"/>
      <c r="AB31" s="4"/>
      <c r="AC31" s="4"/>
    </row>
    <row r="32" spans="1:29" ht="39" customHeight="1" thickBot="1">
      <c r="A32" s="570"/>
      <c r="B32" s="574"/>
      <c r="C32" s="575"/>
      <c r="D32" s="190" t="s">
        <v>62</v>
      </c>
      <c r="E32" s="190" t="s">
        <v>63</v>
      </c>
      <c r="F32" s="190" t="s">
        <v>64</v>
      </c>
      <c r="G32" s="190" t="s">
        <v>65</v>
      </c>
      <c r="H32" s="191" t="s">
        <v>66</v>
      </c>
      <c r="I32" s="191" t="s">
        <v>9</v>
      </c>
      <c r="J32" s="160" t="s">
        <v>62</v>
      </c>
      <c r="K32" s="161" t="s">
        <v>63</v>
      </c>
      <c r="L32" s="161" t="s">
        <v>64</v>
      </c>
      <c r="M32" s="161" t="s">
        <v>65</v>
      </c>
      <c r="N32" s="161" t="s">
        <v>66</v>
      </c>
      <c r="O32" s="162" t="s">
        <v>9</v>
      </c>
      <c r="T32" s="4"/>
      <c r="U32" s="4"/>
      <c r="V32" s="4"/>
      <c r="W32" s="4"/>
      <c r="X32" s="4"/>
      <c r="Y32" s="4"/>
      <c r="Z32" s="4"/>
      <c r="AA32" s="4"/>
      <c r="AB32" s="4"/>
      <c r="AC32" s="4"/>
    </row>
    <row r="33" spans="1:29" ht="24.95" customHeight="1">
      <c r="A33" s="570"/>
      <c r="B33" s="434" t="s">
        <v>58</v>
      </c>
      <c r="C33" s="435"/>
      <c r="D33" s="192"/>
      <c r="E33" s="192"/>
      <c r="F33" s="192">
        <v>11</v>
      </c>
      <c r="G33" s="193"/>
      <c r="H33" s="193"/>
      <c r="I33" s="194">
        <f>SUM(D33:H33)</f>
        <v>11</v>
      </c>
      <c r="J33" s="163"/>
      <c r="K33" s="164"/>
      <c r="L33" s="164">
        <v>12</v>
      </c>
      <c r="M33" s="164"/>
      <c r="N33" s="164"/>
      <c r="O33" s="165">
        <f>SUM(J33:N33)</f>
        <v>12</v>
      </c>
      <c r="T33" s="4"/>
      <c r="U33" s="4"/>
      <c r="V33" s="4"/>
      <c r="W33" s="4"/>
      <c r="X33" s="4"/>
      <c r="Y33" s="4"/>
      <c r="Z33" s="4"/>
      <c r="AA33" s="4"/>
      <c r="AB33" s="4"/>
      <c r="AC33" s="4"/>
    </row>
    <row r="34" spans="1:29" ht="24.95" customHeight="1">
      <c r="A34" s="570"/>
      <c r="B34" s="436" t="s">
        <v>59</v>
      </c>
      <c r="C34" s="437"/>
      <c r="D34" s="195"/>
      <c r="E34" s="195"/>
      <c r="F34" s="195">
        <v>6</v>
      </c>
      <c r="G34" s="196"/>
      <c r="H34" s="196"/>
      <c r="I34" s="197">
        <f>SUM(D34:H34)</f>
        <v>6</v>
      </c>
      <c r="J34" s="166"/>
      <c r="K34" s="167"/>
      <c r="L34" s="167">
        <v>6</v>
      </c>
      <c r="M34" s="167"/>
      <c r="N34" s="167"/>
      <c r="O34" s="168">
        <f>SUM(J34:N34)</f>
        <v>6</v>
      </c>
      <c r="T34" s="4"/>
      <c r="U34" s="4"/>
      <c r="V34" s="4"/>
      <c r="W34" s="4"/>
      <c r="X34" s="4"/>
      <c r="Y34" s="4"/>
      <c r="Z34" s="4"/>
      <c r="AA34" s="4"/>
      <c r="AB34" s="4"/>
      <c r="AC34" s="4"/>
    </row>
    <row r="35" spans="1:29" ht="24.95" customHeight="1">
      <c r="A35" s="570"/>
      <c r="B35" s="436" t="s">
        <v>60</v>
      </c>
      <c r="C35" s="437"/>
      <c r="D35" s="195"/>
      <c r="E35" s="195"/>
      <c r="F35" s="195"/>
      <c r="G35" s="196"/>
      <c r="H35" s="196"/>
      <c r="I35" s="197">
        <f>SUM(D35:H35)</f>
        <v>0</v>
      </c>
      <c r="J35" s="166"/>
      <c r="K35" s="167"/>
      <c r="L35" s="167"/>
      <c r="M35" s="167"/>
      <c r="N35" s="167"/>
      <c r="O35" s="168">
        <f>SUM(J35:N35)</f>
        <v>0</v>
      </c>
      <c r="T35" s="4"/>
      <c r="U35" s="4"/>
      <c r="V35" s="4"/>
      <c r="W35" s="4"/>
      <c r="X35" s="4"/>
      <c r="Y35" s="4"/>
      <c r="Z35" s="4"/>
      <c r="AA35" s="4"/>
      <c r="AB35" s="4"/>
      <c r="AC35" s="4"/>
    </row>
    <row r="36" spans="1:29" ht="24.95" customHeight="1" thickBot="1">
      <c r="A36" s="570"/>
      <c r="B36" s="535" t="s">
        <v>9</v>
      </c>
      <c r="C36" s="536"/>
      <c r="D36" s="198">
        <f t="shared" ref="D36:O36" si="3">SUM(D33:D35)</f>
        <v>0</v>
      </c>
      <c r="E36" s="198">
        <f t="shared" si="3"/>
        <v>0</v>
      </c>
      <c r="F36" s="198">
        <f t="shared" si="3"/>
        <v>17</v>
      </c>
      <c r="G36" s="199">
        <f t="shared" si="3"/>
        <v>0</v>
      </c>
      <c r="H36" s="199">
        <f t="shared" si="3"/>
        <v>0</v>
      </c>
      <c r="I36" s="200">
        <f t="shared" si="3"/>
        <v>17</v>
      </c>
      <c r="J36" s="169">
        <f t="shared" si="3"/>
        <v>0</v>
      </c>
      <c r="K36" s="170">
        <f t="shared" si="3"/>
        <v>0</v>
      </c>
      <c r="L36" s="170">
        <f t="shared" si="3"/>
        <v>18</v>
      </c>
      <c r="M36" s="170">
        <f t="shared" si="3"/>
        <v>0</v>
      </c>
      <c r="N36" s="170">
        <f t="shared" si="3"/>
        <v>0</v>
      </c>
      <c r="O36" s="171">
        <f t="shared" si="3"/>
        <v>18</v>
      </c>
      <c r="T36" s="4"/>
      <c r="U36" s="4"/>
      <c r="V36" s="4"/>
      <c r="W36" s="4"/>
      <c r="X36" s="4"/>
      <c r="Y36" s="4"/>
      <c r="Z36" s="4"/>
      <c r="AA36" s="4"/>
      <c r="AB36" s="4"/>
      <c r="AC36" s="4"/>
    </row>
    <row r="37" spans="1:29" ht="24.95" customHeight="1" thickBot="1">
      <c r="A37" s="570"/>
      <c r="B37" s="469" t="s">
        <v>183</v>
      </c>
      <c r="C37" s="470"/>
      <c r="D37" s="201"/>
      <c r="E37" s="192"/>
      <c r="F37" s="192"/>
      <c r="G37" s="192"/>
      <c r="H37" s="192"/>
      <c r="I37" s="194">
        <f>SUM(D37:H37)</f>
        <v>0</v>
      </c>
      <c r="J37" s="163"/>
      <c r="K37" s="164"/>
      <c r="L37" s="164"/>
      <c r="M37" s="164"/>
      <c r="N37" s="164"/>
      <c r="O37" s="165">
        <f>SUM(J37:N37)</f>
        <v>0</v>
      </c>
      <c r="V37" s="4"/>
      <c r="W37" s="4"/>
      <c r="X37" s="4"/>
      <c r="Y37" s="4"/>
      <c r="Z37" s="4"/>
      <c r="AA37" s="4"/>
      <c r="AB37" s="4"/>
      <c r="AC37" s="4"/>
    </row>
    <row r="38" spans="1:29" ht="24.95" customHeight="1">
      <c r="A38" s="570"/>
      <c r="B38" s="469" t="s">
        <v>67</v>
      </c>
      <c r="C38" s="470"/>
      <c r="D38" s="217"/>
      <c r="E38" s="218"/>
      <c r="F38" s="218"/>
      <c r="G38" s="218"/>
      <c r="H38" s="218"/>
      <c r="I38" s="219"/>
      <c r="J38" s="220"/>
      <c r="K38" s="221"/>
      <c r="L38" s="221"/>
      <c r="M38" s="221"/>
      <c r="N38" s="221"/>
      <c r="O38" s="222"/>
      <c r="V38" s="4"/>
      <c r="W38" s="4"/>
      <c r="X38" s="4"/>
      <c r="Y38" s="4"/>
      <c r="Z38" s="4"/>
      <c r="AA38" s="4"/>
      <c r="AB38" s="4"/>
      <c r="AC38" s="4"/>
    </row>
    <row r="39" spans="1:29" ht="24.95" customHeight="1">
      <c r="A39" s="570"/>
      <c r="B39" s="562" t="s">
        <v>68</v>
      </c>
      <c r="C39" s="563"/>
      <c r="D39" s="202"/>
      <c r="E39" s="195"/>
      <c r="F39" s="195"/>
      <c r="G39" s="195"/>
      <c r="H39" s="195"/>
      <c r="I39" s="197">
        <f>SUM(D39:H39)</f>
        <v>0</v>
      </c>
      <c r="J39" s="166"/>
      <c r="K39" s="167"/>
      <c r="L39" s="167"/>
      <c r="M39" s="167"/>
      <c r="N39" s="167"/>
      <c r="O39" s="168">
        <f>SUM(J39:N39)</f>
        <v>0</v>
      </c>
    </row>
    <row r="40" spans="1:29" ht="24.95" customHeight="1">
      <c r="A40" s="570"/>
      <c r="B40" s="564" t="s">
        <v>69</v>
      </c>
      <c r="C40" s="212" t="s">
        <v>70</v>
      </c>
      <c r="D40" s="202"/>
      <c r="E40" s="195"/>
      <c r="F40" s="195"/>
      <c r="G40" s="195"/>
      <c r="H40" s="195"/>
      <c r="I40" s="197">
        <f>SUM(D40:H40)</f>
        <v>0</v>
      </c>
      <c r="J40" s="166"/>
      <c r="K40" s="167"/>
      <c r="L40" s="167"/>
      <c r="M40" s="167"/>
      <c r="N40" s="167"/>
      <c r="O40" s="168">
        <f>SUM(J40:N40)</f>
        <v>0</v>
      </c>
    </row>
    <row r="41" spans="1:29" ht="24.95" customHeight="1" thickBot="1">
      <c r="A41" s="571"/>
      <c r="B41" s="565"/>
      <c r="C41" s="213" t="s">
        <v>71</v>
      </c>
      <c r="D41" s="203"/>
      <c r="E41" s="198"/>
      <c r="F41" s="198"/>
      <c r="G41" s="198"/>
      <c r="H41" s="198"/>
      <c r="I41" s="200">
        <f>SUM(D41:H41)</f>
        <v>0</v>
      </c>
      <c r="J41" s="169"/>
      <c r="K41" s="170"/>
      <c r="L41" s="170"/>
      <c r="M41" s="170"/>
      <c r="N41" s="170"/>
      <c r="O41" s="171">
        <f>SUM(J41:N41)</f>
        <v>0</v>
      </c>
    </row>
    <row r="43" spans="1:29" ht="13.5" thickBot="1"/>
    <row r="44" spans="1:29" ht="18.75" thickBot="1">
      <c r="A44" s="466" t="s">
        <v>23</v>
      </c>
      <c r="B44" s="467"/>
      <c r="C44" s="467"/>
      <c r="D44" s="467"/>
      <c r="E44" s="467"/>
      <c r="F44" s="467"/>
      <c r="G44" s="467"/>
      <c r="H44" s="467"/>
      <c r="I44" s="467"/>
      <c r="J44" s="467"/>
      <c r="K44" s="467"/>
      <c r="L44" s="467"/>
      <c r="M44" s="468"/>
    </row>
    <row r="45" spans="1:29" ht="15" customHeight="1">
      <c r="A45" s="552" t="s">
        <v>24</v>
      </c>
      <c r="B45" s="553"/>
      <c r="C45" s="457" t="s">
        <v>25</v>
      </c>
      <c r="D45" s="460" t="s">
        <v>26</v>
      </c>
      <c r="E45" s="460"/>
      <c r="F45" s="460"/>
      <c r="G45" s="460"/>
      <c r="H45" s="460"/>
      <c r="I45" s="460"/>
      <c r="J45" s="460"/>
      <c r="K45" s="460"/>
      <c r="L45" s="460"/>
      <c r="M45" s="461"/>
    </row>
    <row r="46" spans="1:29" ht="15">
      <c r="A46" s="554"/>
      <c r="B46" s="555"/>
      <c r="C46" s="458"/>
      <c r="D46" s="462" t="s">
        <v>28</v>
      </c>
      <c r="E46" s="462"/>
      <c r="F46" s="462" t="s">
        <v>29</v>
      </c>
      <c r="G46" s="462"/>
      <c r="H46" s="463" t="s">
        <v>30</v>
      </c>
      <c r="I46" s="462" t="s">
        <v>176</v>
      </c>
      <c r="J46" s="462" t="s">
        <v>177</v>
      </c>
      <c r="K46" s="462" t="s">
        <v>178</v>
      </c>
      <c r="L46" s="462" t="s">
        <v>179</v>
      </c>
      <c r="M46" s="534" t="s">
        <v>31</v>
      </c>
    </row>
    <row r="47" spans="1:29" ht="19.5" customHeight="1">
      <c r="A47" s="554"/>
      <c r="B47" s="555"/>
      <c r="C47" s="459"/>
      <c r="D47" s="172" t="s">
        <v>33</v>
      </c>
      <c r="E47" s="172" t="s">
        <v>34</v>
      </c>
      <c r="F47" s="172" t="s">
        <v>33</v>
      </c>
      <c r="G47" s="172" t="s">
        <v>34</v>
      </c>
      <c r="H47" s="463"/>
      <c r="I47" s="462"/>
      <c r="J47" s="462"/>
      <c r="K47" s="462"/>
      <c r="L47" s="462"/>
      <c r="M47" s="534"/>
    </row>
    <row r="48" spans="1:29" ht="25.5" customHeight="1">
      <c r="A48" s="498" t="s">
        <v>36</v>
      </c>
      <c r="B48" s="499"/>
      <c r="C48" s="186"/>
      <c r="D48" s="173"/>
      <c r="E48" s="173"/>
      <c r="F48" s="173"/>
      <c r="G48" s="173"/>
      <c r="H48" s="173"/>
      <c r="I48" s="173"/>
      <c r="J48" s="173"/>
      <c r="K48" s="173"/>
      <c r="L48" s="173"/>
      <c r="M48" s="174"/>
    </row>
    <row r="49" spans="1:13" ht="27.75" customHeight="1">
      <c r="A49" s="498" t="s">
        <v>37</v>
      </c>
      <c r="B49" s="499"/>
      <c r="C49" s="186"/>
      <c r="D49" s="173"/>
      <c r="E49" s="173"/>
      <c r="F49" s="173"/>
      <c r="G49" s="173"/>
      <c r="H49" s="173"/>
      <c r="I49" s="173"/>
      <c r="J49" s="173"/>
      <c r="K49" s="173"/>
      <c r="L49" s="173"/>
      <c r="M49" s="174"/>
    </row>
    <row r="50" spans="1:13" ht="27.75" customHeight="1">
      <c r="A50" s="498" t="s">
        <v>38</v>
      </c>
      <c r="B50" s="499"/>
      <c r="C50" s="187"/>
      <c r="D50" s="173"/>
      <c r="E50" s="173"/>
      <c r="F50" s="173"/>
      <c r="G50" s="173"/>
      <c r="H50" s="173"/>
      <c r="I50" s="173"/>
      <c r="J50" s="173"/>
      <c r="K50" s="173"/>
      <c r="L50" s="173"/>
      <c r="M50" s="174" t="s">
        <v>159</v>
      </c>
    </row>
    <row r="51" spans="1:13" ht="23.25" customHeight="1">
      <c r="A51" s="498" t="s">
        <v>39</v>
      </c>
      <c r="B51" s="499"/>
      <c r="C51" s="186"/>
      <c r="D51" s="173"/>
      <c r="E51" s="173"/>
      <c r="F51" s="173"/>
      <c r="G51" s="173"/>
      <c r="H51" s="173"/>
      <c r="I51" s="173"/>
      <c r="J51" s="173"/>
      <c r="K51" s="173"/>
      <c r="L51" s="173"/>
      <c r="M51" s="174"/>
    </row>
    <row r="52" spans="1:13" ht="26.25" customHeight="1">
      <c r="A52" s="498" t="s">
        <v>41</v>
      </c>
      <c r="B52" s="499"/>
      <c r="C52" s="186"/>
      <c r="D52" s="173"/>
      <c r="E52" s="173"/>
      <c r="F52" s="173"/>
      <c r="G52" s="173"/>
      <c r="H52" s="173"/>
      <c r="I52" s="173"/>
      <c r="J52" s="173"/>
      <c r="K52" s="173"/>
      <c r="L52" s="173"/>
      <c r="M52" s="174"/>
    </row>
    <row r="53" spans="1:13" ht="39" customHeight="1">
      <c r="A53" s="498" t="s">
        <v>160</v>
      </c>
      <c r="B53" s="499"/>
      <c r="C53" s="186"/>
      <c r="D53" s="173"/>
      <c r="E53" s="173"/>
      <c r="F53" s="173"/>
      <c r="G53" s="173"/>
      <c r="H53" s="173"/>
      <c r="I53" s="173"/>
      <c r="J53" s="173"/>
      <c r="K53" s="173"/>
      <c r="L53" s="173"/>
      <c r="M53" s="174"/>
    </row>
    <row r="54" spans="1:13" ht="27" customHeight="1" thickBot="1">
      <c r="A54" s="464" t="s">
        <v>44</v>
      </c>
      <c r="B54" s="465"/>
      <c r="C54" s="188"/>
      <c r="D54" s="175"/>
      <c r="E54" s="175"/>
      <c r="F54" s="175"/>
      <c r="G54" s="175"/>
      <c r="H54" s="176"/>
      <c r="I54" s="176"/>
      <c r="J54" s="176"/>
      <c r="K54" s="176"/>
      <c r="L54" s="176"/>
      <c r="M54" s="177"/>
    </row>
    <row r="55" spans="1:13" ht="24.75" customHeight="1">
      <c r="A55" s="579" t="s">
        <v>24</v>
      </c>
      <c r="B55" s="580"/>
      <c r="C55" s="583" t="s">
        <v>25</v>
      </c>
      <c r="D55" s="584" t="s">
        <v>19</v>
      </c>
      <c r="E55" s="584"/>
      <c r="F55" s="584"/>
      <c r="G55" s="584"/>
      <c r="H55" s="584"/>
      <c r="I55" s="585"/>
      <c r="J55" s="132"/>
      <c r="K55" s="3"/>
      <c r="L55" s="3"/>
      <c r="M55" s="3"/>
    </row>
    <row r="56" spans="1:13" ht="23.25" customHeight="1">
      <c r="A56" s="581"/>
      <c r="B56" s="582"/>
      <c r="C56" s="444"/>
      <c r="D56" s="178" t="s">
        <v>161</v>
      </c>
      <c r="E56" s="178" t="s">
        <v>34</v>
      </c>
      <c r="F56" s="178" t="s">
        <v>47</v>
      </c>
      <c r="G56" s="178" t="s">
        <v>48</v>
      </c>
      <c r="H56" s="178" t="s">
        <v>49</v>
      </c>
      <c r="I56" s="179" t="s">
        <v>31</v>
      </c>
      <c r="J56" s="133"/>
      <c r="K56" s="12"/>
      <c r="L56" s="3"/>
      <c r="M56" s="3"/>
    </row>
    <row r="57" spans="1:13" ht="32.25" customHeight="1" thickBot="1">
      <c r="A57" s="586" t="s">
        <v>51</v>
      </c>
      <c r="B57" s="587"/>
      <c r="C57" s="189"/>
      <c r="D57" s="180"/>
      <c r="E57" s="180"/>
      <c r="F57" s="180"/>
      <c r="G57" s="180"/>
      <c r="H57" s="180"/>
      <c r="I57" s="181"/>
      <c r="J57" s="134"/>
      <c r="K57" s="12"/>
      <c r="L57" s="3"/>
      <c r="M57" s="3"/>
    </row>
    <row r="59" spans="1:13" ht="13.5" thickBot="1"/>
    <row r="60" spans="1:13" ht="27.75" customHeight="1">
      <c r="A60" s="566" t="s">
        <v>72</v>
      </c>
      <c r="B60" s="567"/>
      <c r="C60" s="567"/>
      <c r="D60" s="568"/>
      <c r="E60" s="10"/>
      <c r="F60" s="10"/>
      <c r="G60" s="10"/>
      <c r="H60" s="10"/>
      <c r="I60" s="10"/>
    </row>
    <row r="61" spans="1:13" ht="27.75" customHeight="1">
      <c r="A61" s="1" t="s">
        <v>73</v>
      </c>
      <c r="B61" s="556" t="s">
        <v>281</v>
      </c>
      <c r="C61" s="557"/>
      <c r="D61" s="558"/>
      <c r="E61" s="10"/>
      <c r="F61" s="10"/>
      <c r="G61" s="10"/>
      <c r="H61" s="10"/>
      <c r="I61" s="10"/>
    </row>
    <row r="62" spans="1:13" ht="18.75" customHeight="1">
      <c r="A62" s="1" t="s">
        <v>74</v>
      </c>
      <c r="B62" s="556" t="s">
        <v>282</v>
      </c>
      <c r="C62" s="557"/>
      <c r="D62" s="558"/>
    </row>
    <row r="63" spans="1:13" ht="30" customHeight="1">
      <c r="A63" s="1" t="s">
        <v>75</v>
      </c>
      <c r="B63" s="556"/>
      <c r="C63" s="557"/>
      <c r="D63" s="558"/>
    </row>
    <row r="64" spans="1:13" ht="27.75" customHeight="1">
      <c r="A64" s="143" t="s">
        <v>76</v>
      </c>
      <c r="B64" s="556" t="s">
        <v>283</v>
      </c>
      <c r="C64" s="557"/>
      <c r="D64" s="558"/>
    </row>
    <row r="65" spans="1:29" ht="30" customHeight="1" thickBot="1">
      <c r="A65" s="144" t="s">
        <v>77</v>
      </c>
      <c r="B65" s="559" t="s">
        <v>284</v>
      </c>
      <c r="C65" s="560"/>
      <c r="D65" s="561"/>
      <c r="G65" s="3"/>
      <c r="H65" s="3"/>
      <c r="I65" s="3"/>
      <c r="J65" s="3"/>
      <c r="K65" s="3"/>
      <c r="L65" s="3"/>
      <c r="M65" s="3"/>
      <c r="N65" s="3"/>
      <c r="S65" s="4"/>
      <c r="T65" s="4"/>
      <c r="U65" s="4"/>
    </row>
    <row r="66" spans="1:29">
      <c r="V66" s="4"/>
      <c r="W66" s="4"/>
      <c r="X66" s="4"/>
      <c r="Y66" s="4"/>
      <c r="Z66" s="4"/>
      <c r="AA66" s="4"/>
      <c r="AB66" s="4"/>
      <c r="AC66" s="4"/>
    </row>
  </sheetData>
  <protectedRanges>
    <protectedRange sqref="C46 H19 A55 F19 A49:A50 A51:B54 B56 C48:C50" name="Aralık1"/>
    <protectedRange sqref="H24:H25" name="Aralık1_1"/>
    <protectedRange sqref="N24:N25" name="Aralık1_2"/>
  </protectedRanges>
  <mergeCells count="88">
    <mergeCell ref="B64:D64"/>
    <mergeCell ref="B65:D65"/>
    <mergeCell ref="B39:C39"/>
    <mergeCell ref="B40:B41"/>
    <mergeCell ref="A60:D60"/>
    <mergeCell ref="B61:D61"/>
    <mergeCell ref="B62:D62"/>
    <mergeCell ref="B63:D63"/>
    <mergeCell ref="A31:A41"/>
    <mergeCell ref="B31:C32"/>
    <mergeCell ref="D31:I31"/>
    <mergeCell ref="A55:B56"/>
    <mergeCell ref="C55:C56"/>
    <mergeCell ref="D55:I55"/>
    <mergeCell ref="A53:B53"/>
    <mergeCell ref="A57:B57"/>
    <mergeCell ref="A13:U13"/>
    <mergeCell ref="I46:I47"/>
    <mergeCell ref="J46:J47"/>
    <mergeCell ref="K46:K47"/>
    <mergeCell ref="L46:L47"/>
    <mergeCell ref="M46:M47"/>
    <mergeCell ref="B35:C35"/>
    <mergeCell ref="B36:C36"/>
    <mergeCell ref="A30:O30"/>
    <mergeCell ref="J31:O31"/>
    <mergeCell ref="B27:C27"/>
    <mergeCell ref="I22:I23"/>
    <mergeCell ref="J22:K22"/>
    <mergeCell ref="L22:M22"/>
    <mergeCell ref="N22:N23"/>
    <mergeCell ref="A45:B47"/>
    <mergeCell ref="A1:R1"/>
    <mergeCell ref="A2:A10"/>
    <mergeCell ref="B2:C4"/>
    <mergeCell ref="D2:F2"/>
    <mergeCell ref="G2:I2"/>
    <mergeCell ref="J2:L2"/>
    <mergeCell ref="M2:O2"/>
    <mergeCell ref="P2:R2"/>
    <mergeCell ref="B5:C5"/>
    <mergeCell ref="B6:C6"/>
    <mergeCell ref="B7:C7"/>
    <mergeCell ref="B8:C8"/>
    <mergeCell ref="B9:C9"/>
    <mergeCell ref="B10:C10"/>
    <mergeCell ref="A48:B48"/>
    <mergeCell ref="A49:B49"/>
    <mergeCell ref="A50:B50"/>
    <mergeCell ref="A51:B51"/>
    <mergeCell ref="A52:B52"/>
    <mergeCell ref="A54:B54"/>
    <mergeCell ref="A44:M44"/>
    <mergeCell ref="B38:C38"/>
    <mergeCell ref="A20:O20"/>
    <mergeCell ref="A21:A23"/>
    <mergeCell ref="B21:C23"/>
    <mergeCell ref="D21:I21"/>
    <mergeCell ref="J21:O21"/>
    <mergeCell ref="D22:E22"/>
    <mergeCell ref="A24:A27"/>
    <mergeCell ref="B24:C24"/>
    <mergeCell ref="B25:C25"/>
    <mergeCell ref="B26:C26"/>
    <mergeCell ref="F22:G22"/>
    <mergeCell ref="H22:H23"/>
    <mergeCell ref="B37:C37"/>
    <mergeCell ref="C45:C47"/>
    <mergeCell ref="D45:M45"/>
    <mergeCell ref="D46:E46"/>
    <mergeCell ref="F46:G46"/>
    <mergeCell ref="H46:H47"/>
    <mergeCell ref="O22:O23"/>
    <mergeCell ref="B33:C33"/>
    <mergeCell ref="B34:C34"/>
    <mergeCell ref="R14:T14"/>
    <mergeCell ref="O14:Q14"/>
    <mergeCell ref="J14:K14"/>
    <mergeCell ref="G14:I14"/>
    <mergeCell ref="A16:C16"/>
    <mergeCell ref="A17:C17"/>
    <mergeCell ref="A14:C15"/>
    <mergeCell ref="D14:D15"/>
    <mergeCell ref="E14:E15"/>
    <mergeCell ref="F14:F15"/>
    <mergeCell ref="L14:L15"/>
    <mergeCell ref="M14:M15"/>
    <mergeCell ref="N14:N15"/>
  </mergeCells>
  <dataValidations count="8">
    <dataValidation type="custom" allowBlank="1" showInputMessage="1" showErrorMessage="1" errorTitle="LÜTFEN DÜZETİN" error="PLANLANAN İÇME SUYU İŞ SAYISI, İÇME SUYU HİZMETİ GÖTÜRÜLECEK ÜNİTE SAYISINDAN AZ OLAMAZ "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D65555&lt;I65550=H65581</formula1>
    </dataValidation>
    <dataValidation type="custom" allowBlank="1" showInputMessage="1" showErrorMessage="1" errorTitle="LÜTFEN DÜZELTİN" error="BİTEN ÜNİTE SAYISI BİTEN İÇME SUYU SAYISINDAN AZ OLAMAZ" sqref="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F65550&lt;=N65581</formula1>
    </dataValidation>
    <dataValidation type="custom" allowBlank="1" showInputMessage="1" showErrorMessage="1" errorTitle="LÜTFEN DÜZELTİN" error="PLANLANAN İÇME SUYU İŞ SAYISI, İÇME SUYU HİZMETİ GÖTÜRÜLECEK ÜNİTE SAYISINDAN AZ OLAMAZ " sqref="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D65555&lt;=H65581</formula1>
    </dataValidation>
    <dataValidation type="custom" allowBlank="1" showInputMessage="1" showErrorMessage="1" errorTitle="LÜTFEN DÜZELTİN" error="BİTEN ÜNİTE SAYISI BİTEN İÇME SUYU SAYISINDAN AZ OLAMAZ" sqref="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formula1>F65550&lt;=N65581</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F5&lt;=N27</formula1>
    </dataValidation>
    <dataValidation type="custom" allowBlank="1" showInputMessage="1" showErrorMessage="1" errorTitle="LÜTFEN DÜZELTİN" error="PLANLANAN İÇME SUYU İŞ SAYISI, İÇME SUYU HİZMETİ GÖTÜRÜLECEK ÜNİTE SAYISINDAN AZ OLAMAZ " sqref="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27">
      <formula1>D10&lt;=H27</formula1>
    </dataValidation>
    <dataValidation type="custom" allowBlank="1" showInputMessage="1" showErrorMessage="1" errorTitle="LÜTFEN DÜZELTİN" error="BİTEN ÜNİTE SAYISI BİTEN İÇME SUYU SAYISINDAN AZ OLAMAZ" sqref="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27">
      <formula1>F5&lt;=N27</formula1>
    </dataValidation>
    <dataValidation type="custom" allowBlank="1" showInputMessage="1" showErrorMessage="1" errorTitle="LÜTFEN DÜZETİN" error="PLANLANAN İÇME SUYU İŞ SAYISI, İÇME SUYU HİZMETİ GÖTÜRÜLECEK ÜNİTE SAYISINDAN AZ OLAMAZ " sqref="IZ10 D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formula1>D10&lt;I5=H27</formula1>
    </dataValidation>
  </dataValidations>
  <pageMargins left="0.51181102362204722" right="0.31496062992125984" top="0.78740157480314965" bottom="0.31496062992125984" header="0.27559055118110237" footer="0.19685039370078741"/>
  <pageSetup paperSize="9" scale="54" orientation="landscape" r:id="rId1"/>
  <headerFooter alignWithMargins="0">
    <oddHeader>&amp;C&amp;"Arial Tur,Kalın"&amp;12T.CİÇİŞLERİ BAKANLIĞIMahalli İdareler Genel Müdürlüğü</oddHeader>
    <oddFooter>&amp;C&amp;P</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sheetPr>
    <tabColor theme="3" tint="0.59999389629810485"/>
  </sheetPr>
  <dimension ref="A1:CA318"/>
  <sheetViews>
    <sheetView workbookViewId="0">
      <selection activeCell="A3" sqref="A3:XFD20"/>
    </sheetView>
  </sheetViews>
  <sheetFormatPr defaultColWidth="9.140625" defaultRowHeight="12.75"/>
  <cols>
    <col min="1" max="1" width="3.5703125" style="36" bestFit="1" customWidth="1"/>
    <col min="2" max="2" width="13.7109375" style="36" customWidth="1"/>
    <col min="3" max="3" width="9.7109375" style="36" customWidth="1"/>
    <col min="4" max="4" width="72" style="36" customWidth="1"/>
    <col min="5" max="5" width="29.5703125" style="36" hidden="1" customWidth="1"/>
    <col min="6" max="8" width="17.42578125" style="68" hidden="1" customWidth="1"/>
    <col min="9" max="9" width="25.28515625" style="36" hidden="1" customWidth="1"/>
    <col min="10" max="10" width="21.140625" style="36" hidden="1" customWidth="1"/>
    <col min="11" max="11" width="18.5703125" style="41" bestFit="1" customWidth="1"/>
    <col min="12" max="12" width="18.7109375" style="41" bestFit="1" customWidth="1"/>
    <col min="13" max="13" width="16.5703125" style="42" bestFit="1" customWidth="1"/>
    <col min="14" max="14" width="13.5703125" style="36" bestFit="1" customWidth="1"/>
    <col min="15" max="15" width="14.85546875" style="37" customWidth="1"/>
    <col min="16" max="72" width="9.140625" style="37"/>
    <col min="73" max="74" width="9.140625" style="36"/>
    <col min="75" max="75" width="4.42578125" style="37" bestFit="1" customWidth="1"/>
    <col min="76" max="76" width="12.5703125" style="37" bestFit="1" customWidth="1"/>
    <col min="77" max="77" width="10.140625" style="37" bestFit="1" customWidth="1"/>
    <col min="78" max="79" width="9.140625" style="37"/>
    <col min="80" max="81" width="9.140625" style="36"/>
    <col min="82" max="85" width="0" style="36" hidden="1" customWidth="1"/>
    <col min="86" max="16384" width="9.140625" style="36"/>
  </cols>
  <sheetData>
    <row r="1" spans="1:79" ht="35.25" customHeight="1">
      <c r="A1" s="588" t="s">
        <v>187</v>
      </c>
      <c r="B1" s="588"/>
      <c r="C1" s="588"/>
      <c r="D1" s="588"/>
      <c r="E1" s="588"/>
      <c r="F1" s="588"/>
      <c r="G1" s="588"/>
      <c r="H1" s="588"/>
      <c r="I1" s="588"/>
      <c r="J1" s="588"/>
      <c r="K1" s="588"/>
      <c r="L1" s="588"/>
      <c r="M1" s="588"/>
      <c r="N1" s="588"/>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row>
    <row r="2" spans="1:79" ht="46.5" customHeight="1">
      <c r="A2" s="305" t="s">
        <v>275</v>
      </c>
      <c r="B2" s="359" t="s">
        <v>102</v>
      </c>
      <c r="C2" s="353" t="s">
        <v>103</v>
      </c>
      <c r="D2" s="589" t="s">
        <v>331</v>
      </c>
      <c r="E2" s="589"/>
      <c r="F2" s="360" t="s">
        <v>167</v>
      </c>
      <c r="G2" s="360" t="s">
        <v>168</v>
      </c>
      <c r="H2" s="360" t="s">
        <v>169</v>
      </c>
      <c r="I2" s="361" t="s">
        <v>332</v>
      </c>
      <c r="J2" s="361" t="s">
        <v>333</v>
      </c>
      <c r="K2" s="362" t="s">
        <v>170</v>
      </c>
      <c r="L2" s="363" t="s">
        <v>106</v>
      </c>
      <c r="M2" s="363" t="s">
        <v>107</v>
      </c>
      <c r="N2" s="364" t="s">
        <v>117</v>
      </c>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row>
    <row r="3" spans="1:79" s="38" customFormat="1" ht="30" customHeight="1">
      <c r="A3" s="336">
        <v>1</v>
      </c>
      <c r="B3" s="335" t="s">
        <v>199</v>
      </c>
      <c r="C3" s="337" t="s">
        <v>198</v>
      </c>
      <c r="D3" s="338" t="s">
        <v>194</v>
      </c>
      <c r="E3" s="339" t="s">
        <v>200</v>
      </c>
      <c r="F3" s="340">
        <v>1</v>
      </c>
      <c r="G3" s="340"/>
      <c r="H3" s="340">
        <v>710</v>
      </c>
      <c r="I3" s="336" t="s">
        <v>201</v>
      </c>
      <c r="J3" s="336" t="s">
        <v>202</v>
      </c>
      <c r="K3" s="341">
        <v>90000</v>
      </c>
      <c r="L3" s="342">
        <v>170000</v>
      </c>
      <c r="M3" s="343">
        <v>90000</v>
      </c>
      <c r="N3" s="336" t="s">
        <v>330</v>
      </c>
      <c r="O3" s="39"/>
      <c r="P3" s="39"/>
      <c r="Q3" s="39"/>
      <c r="R3" s="39"/>
      <c r="S3" s="39"/>
      <c r="BW3" s="39" t="s">
        <v>118</v>
      </c>
      <c r="BX3" s="39" t="s">
        <v>58</v>
      </c>
      <c r="BY3" s="40" t="s">
        <v>128</v>
      </c>
      <c r="BZ3" s="39"/>
      <c r="CA3" s="39"/>
    </row>
    <row r="4" spans="1:79" s="38" customFormat="1" ht="30" customHeight="1">
      <c r="A4" s="336">
        <v>2</v>
      </c>
      <c r="B4" s="335" t="s">
        <v>199</v>
      </c>
      <c r="C4" s="337" t="s">
        <v>206</v>
      </c>
      <c r="D4" s="344" t="s">
        <v>314</v>
      </c>
      <c r="E4" s="344" t="s">
        <v>288</v>
      </c>
      <c r="F4" s="340">
        <v>15</v>
      </c>
      <c r="G4" s="340"/>
      <c r="H4" s="340">
        <v>8479</v>
      </c>
      <c r="I4" s="336" t="s">
        <v>60</v>
      </c>
      <c r="J4" s="336" t="s">
        <v>130</v>
      </c>
      <c r="K4" s="341">
        <v>254086.85</v>
      </c>
      <c r="L4" s="341">
        <v>355000</v>
      </c>
      <c r="M4" s="341">
        <v>254086.85</v>
      </c>
      <c r="N4" s="336" t="s">
        <v>330</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W4" s="39" t="s">
        <v>122</v>
      </c>
      <c r="BX4" s="40" t="s">
        <v>59</v>
      </c>
      <c r="BY4" s="40" t="s">
        <v>130</v>
      </c>
      <c r="BZ4" s="39"/>
      <c r="CA4" s="39"/>
    </row>
    <row r="5" spans="1:79" s="38" customFormat="1" ht="30" customHeight="1">
      <c r="A5" s="336">
        <v>3</v>
      </c>
      <c r="B5" s="335" t="s">
        <v>199</v>
      </c>
      <c r="C5" s="337" t="s">
        <v>206</v>
      </c>
      <c r="D5" s="344" t="s">
        <v>207</v>
      </c>
      <c r="E5" s="339" t="s">
        <v>208</v>
      </c>
      <c r="F5" s="340">
        <v>1</v>
      </c>
      <c r="G5" s="340"/>
      <c r="H5" s="340">
        <v>750</v>
      </c>
      <c r="I5" s="336" t="s">
        <v>59</v>
      </c>
      <c r="J5" s="336" t="s">
        <v>130</v>
      </c>
      <c r="K5" s="341">
        <v>108269.43</v>
      </c>
      <c r="L5" s="341">
        <v>194000</v>
      </c>
      <c r="M5" s="345">
        <v>108269.43</v>
      </c>
      <c r="N5" s="336" t="s">
        <v>330</v>
      </c>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W5" s="39" t="s">
        <v>8</v>
      </c>
      <c r="BX5" s="39" t="s">
        <v>60</v>
      </c>
      <c r="BY5" s="40" t="s">
        <v>131</v>
      </c>
      <c r="BZ5" s="39"/>
      <c r="CA5" s="39"/>
    </row>
    <row r="6" spans="1:79" s="38" customFormat="1" ht="30" customHeight="1">
      <c r="A6" s="336">
        <v>4</v>
      </c>
      <c r="B6" s="335" t="s">
        <v>199</v>
      </c>
      <c r="C6" s="337" t="s">
        <v>206</v>
      </c>
      <c r="D6" s="344" t="s">
        <v>209</v>
      </c>
      <c r="E6" s="339" t="s">
        <v>318</v>
      </c>
      <c r="F6" s="346">
        <v>1</v>
      </c>
      <c r="G6" s="346"/>
      <c r="H6" s="346">
        <v>1172</v>
      </c>
      <c r="I6" s="336" t="s">
        <v>59</v>
      </c>
      <c r="J6" s="336" t="s">
        <v>130</v>
      </c>
      <c r="K6" s="341">
        <v>110091.84</v>
      </c>
      <c r="L6" s="341">
        <v>92298.17</v>
      </c>
      <c r="M6" s="341">
        <v>110091.84</v>
      </c>
      <c r="N6" s="336" t="s">
        <v>330</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W6" s="39"/>
      <c r="BX6" s="39"/>
      <c r="BY6" s="40"/>
      <c r="BZ6" s="39"/>
      <c r="CA6" s="39"/>
    </row>
    <row r="7" spans="1:79" s="38" customFormat="1" ht="30" customHeight="1">
      <c r="A7" s="336">
        <v>5</v>
      </c>
      <c r="B7" s="335" t="s">
        <v>199</v>
      </c>
      <c r="C7" s="337" t="s">
        <v>206</v>
      </c>
      <c r="D7" s="344" t="s">
        <v>315</v>
      </c>
      <c r="E7" s="339" t="s">
        <v>211</v>
      </c>
      <c r="F7" s="346">
        <v>1</v>
      </c>
      <c r="G7" s="346"/>
      <c r="H7" s="346">
        <v>400</v>
      </c>
      <c r="I7" s="336" t="s">
        <v>59</v>
      </c>
      <c r="J7" s="336" t="s">
        <v>130</v>
      </c>
      <c r="K7" s="341">
        <v>109290.1</v>
      </c>
      <c r="L7" s="341">
        <v>92618.73</v>
      </c>
      <c r="M7" s="341">
        <v>109290.1</v>
      </c>
      <c r="N7" s="336" t="s">
        <v>330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W7" s="39"/>
      <c r="BX7" s="39"/>
      <c r="BY7" s="39"/>
      <c r="BZ7" s="39"/>
      <c r="CA7" s="39"/>
    </row>
    <row r="8" spans="1:79" s="38" customFormat="1" ht="30" customHeight="1">
      <c r="A8" s="336">
        <v>6</v>
      </c>
      <c r="B8" s="335" t="s">
        <v>199</v>
      </c>
      <c r="C8" s="337" t="s">
        <v>206</v>
      </c>
      <c r="D8" s="344" t="s">
        <v>317</v>
      </c>
      <c r="E8" s="339" t="s">
        <v>212</v>
      </c>
      <c r="F8" s="346">
        <v>1</v>
      </c>
      <c r="G8" s="346"/>
      <c r="H8" s="346">
        <v>590</v>
      </c>
      <c r="I8" s="336" t="s">
        <v>59</v>
      </c>
      <c r="J8" s="336" t="s">
        <v>130</v>
      </c>
      <c r="K8" s="341">
        <v>120000</v>
      </c>
      <c r="L8" s="341">
        <v>101694.93</v>
      </c>
      <c r="M8" s="341">
        <v>120000</v>
      </c>
      <c r="N8" s="336" t="s">
        <v>330</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W8" s="39"/>
      <c r="BX8" s="39"/>
      <c r="BY8" s="39"/>
      <c r="BZ8" s="39"/>
      <c r="CA8" s="39"/>
    </row>
    <row r="9" spans="1:79" s="38" customFormat="1" ht="30" customHeight="1">
      <c r="A9" s="336">
        <v>7</v>
      </c>
      <c r="B9" s="335" t="s">
        <v>199</v>
      </c>
      <c r="C9" s="337" t="s">
        <v>206</v>
      </c>
      <c r="D9" s="344" t="s">
        <v>213</v>
      </c>
      <c r="E9" s="339" t="s">
        <v>214</v>
      </c>
      <c r="F9" s="346">
        <v>1</v>
      </c>
      <c r="G9" s="346"/>
      <c r="H9" s="346">
        <v>424</v>
      </c>
      <c r="I9" s="336" t="s">
        <v>59</v>
      </c>
      <c r="J9" s="336" t="s">
        <v>130</v>
      </c>
      <c r="K9" s="341">
        <v>285090.45</v>
      </c>
      <c r="L9" s="341">
        <v>241602.08</v>
      </c>
      <c r="M9" s="341">
        <v>285090.45</v>
      </c>
      <c r="N9" s="336" t="s">
        <v>330</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W9" s="39"/>
      <c r="BX9" s="39"/>
      <c r="BY9" s="39"/>
      <c r="BZ9" s="39"/>
      <c r="CA9" s="39"/>
    </row>
    <row r="10" spans="1:79" s="38" customFormat="1" ht="30" customHeight="1">
      <c r="A10" s="336">
        <v>8</v>
      </c>
      <c r="B10" s="335" t="s">
        <v>199</v>
      </c>
      <c r="C10" s="347" t="s">
        <v>225</v>
      </c>
      <c r="D10" s="338" t="s">
        <v>226</v>
      </c>
      <c r="E10" s="348"/>
      <c r="F10" s="349"/>
      <c r="G10" s="340"/>
      <c r="H10" s="340"/>
      <c r="I10" s="336"/>
      <c r="J10" s="336"/>
      <c r="K10" s="341"/>
      <c r="L10" s="341"/>
      <c r="M10" s="341"/>
      <c r="N10" s="336" t="s">
        <v>330</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W10" s="39"/>
      <c r="BX10" s="39"/>
      <c r="BY10" s="39"/>
      <c r="BZ10" s="39"/>
      <c r="CA10" s="39"/>
    </row>
    <row r="11" spans="1:79" s="38" customFormat="1" ht="30" customHeight="1">
      <c r="A11" s="336">
        <v>9</v>
      </c>
      <c r="B11" s="335" t="s">
        <v>199</v>
      </c>
      <c r="C11" s="347" t="s">
        <v>225</v>
      </c>
      <c r="D11" s="338" t="s">
        <v>227</v>
      </c>
      <c r="E11" s="348"/>
      <c r="F11" s="349"/>
      <c r="G11" s="340"/>
      <c r="H11" s="340"/>
      <c r="I11" s="336"/>
      <c r="J11" s="336"/>
      <c r="K11" s="341"/>
      <c r="L11" s="341"/>
      <c r="M11" s="341"/>
      <c r="N11" s="336" t="s">
        <v>330</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W11" s="39"/>
      <c r="BX11" s="39"/>
      <c r="BY11" s="39"/>
      <c r="BZ11" s="39"/>
      <c r="CA11" s="39"/>
    </row>
    <row r="12" spans="1:79" s="38" customFormat="1" ht="30" customHeight="1">
      <c r="A12" s="336">
        <v>10</v>
      </c>
      <c r="B12" s="335" t="s">
        <v>199</v>
      </c>
      <c r="C12" s="347" t="s">
        <v>225</v>
      </c>
      <c r="D12" s="338" t="s">
        <v>228</v>
      </c>
      <c r="E12" s="338" t="s">
        <v>229</v>
      </c>
      <c r="F12" s="349">
        <v>1</v>
      </c>
      <c r="G12" s="346">
        <v>1</v>
      </c>
      <c r="H12" s="346">
        <v>200</v>
      </c>
      <c r="I12" s="336" t="s">
        <v>58</v>
      </c>
      <c r="J12" s="336" t="s">
        <v>131</v>
      </c>
      <c r="K12" s="341">
        <v>413536.53</v>
      </c>
      <c r="L12" s="341">
        <v>350456.02</v>
      </c>
      <c r="M12" s="341">
        <v>413536.53</v>
      </c>
      <c r="N12" s="336" t="s">
        <v>330</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W12" s="39"/>
      <c r="BX12" s="39"/>
      <c r="BY12" s="39"/>
      <c r="BZ12" s="39"/>
      <c r="CA12" s="39"/>
    </row>
    <row r="13" spans="1:79" s="38" customFormat="1" ht="30" customHeight="1">
      <c r="A13" s="336">
        <v>11</v>
      </c>
      <c r="B13" s="335" t="s">
        <v>199</v>
      </c>
      <c r="C13" s="347" t="s">
        <v>225</v>
      </c>
      <c r="D13" s="338" t="s">
        <v>230</v>
      </c>
      <c r="E13" s="348" t="s">
        <v>231</v>
      </c>
      <c r="F13" s="349">
        <v>1</v>
      </c>
      <c r="G13" s="346">
        <v>1</v>
      </c>
      <c r="H13" s="346">
        <v>596</v>
      </c>
      <c r="I13" s="336" t="s">
        <v>59</v>
      </c>
      <c r="J13" s="336" t="s">
        <v>130</v>
      </c>
      <c r="K13" s="341">
        <v>263140</v>
      </c>
      <c r="L13" s="341">
        <v>223000</v>
      </c>
      <c r="M13" s="341">
        <v>263140</v>
      </c>
      <c r="N13" s="336" t="s">
        <v>330</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W13" s="39"/>
      <c r="BX13" s="39"/>
      <c r="BY13" s="39"/>
      <c r="BZ13" s="39"/>
      <c r="CA13" s="39"/>
    </row>
    <row r="14" spans="1:79" s="38" customFormat="1" ht="30" customHeight="1">
      <c r="A14" s="336">
        <v>12</v>
      </c>
      <c r="B14" s="335" t="s">
        <v>199</v>
      </c>
      <c r="C14" s="347" t="s">
        <v>225</v>
      </c>
      <c r="D14" s="338" t="s">
        <v>232</v>
      </c>
      <c r="E14" s="348" t="s">
        <v>233</v>
      </c>
      <c r="F14" s="349">
        <v>1</v>
      </c>
      <c r="G14" s="346">
        <v>1</v>
      </c>
      <c r="H14" s="346">
        <v>436</v>
      </c>
      <c r="I14" s="336" t="s">
        <v>59</v>
      </c>
      <c r="J14" s="336" t="s">
        <v>130</v>
      </c>
      <c r="K14" s="341">
        <v>149860</v>
      </c>
      <c r="L14" s="341">
        <v>127000</v>
      </c>
      <c r="M14" s="341">
        <v>149860</v>
      </c>
      <c r="N14" s="336" t="s">
        <v>330</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W14" s="39"/>
      <c r="BX14" s="39"/>
      <c r="BY14" s="39"/>
      <c r="BZ14" s="39"/>
      <c r="CA14" s="39"/>
    </row>
    <row r="15" spans="1:79" s="38" customFormat="1" ht="30" customHeight="1">
      <c r="A15" s="336">
        <v>13</v>
      </c>
      <c r="B15" s="335" t="s">
        <v>199</v>
      </c>
      <c r="C15" s="347" t="s">
        <v>225</v>
      </c>
      <c r="D15" s="338" t="s">
        <v>234</v>
      </c>
      <c r="E15" s="348" t="s">
        <v>235</v>
      </c>
      <c r="F15" s="349">
        <v>1</v>
      </c>
      <c r="G15" s="346">
        <v>1</v>
      </c>
      <c r="H15" s="346">
        <v>318</v>
      </c>
      <c r="I15" s="336" t="s">
        <v>59</v>
      </c>
      <c r="J15" s="336" t="s">
        <v>130</v>
      </c>
      <c r="K15" s="341">
        <v>146933.6</v>
      </c>
      <c r="L15" s="341">
        <v>124520</v>
      </c>
      <c r="M15" s="341">
        <f>L15*1.18</f>
        <v>146933.6</v>
      </c>
      <c r="N15" s="336" t="s">
        <v>330</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W15" s="39"/>
      <c r="BX15" s="39"/>
      <c r="BY15" s="39"/>
      <c r="BZ15" s="39"/>
      <c r="CA15" s="39"/>
    </row>
    <row r="16" spans="1:79" s="38" customFormat="1" ht="30" customHeight="1">
      <c r="A16" s="336">
        <v>14</v>
      </c>
      <c r="B16" s="335" t="s">
        <v>199</v>
      </c>
      <c r="C16" s="347" t="s">
        <v>237</v>
      </c>
      <c r="D16" s="350" t="s">
        <v>238</v>
      </c>
      <c r="E16" s="339" t="s">
        <v>239</v>
      </c>
      <c r="F16" s="340">
        <v>1</v>
      </c>
      <c r="G16" s="340">
        <v>1</v>
      </c>
      <c r="H16" s="340">
        <v>50</v>
      </c>
      <c r="I16" s="336" t="s">
        <v>58</v>
      </c>
      <c r="J16" s="336" t="s">
        <v>131</v>
      </c>
      <c r="K16" s="341">
        <v>202960</v>
      </c>
      <c r="L16" s="341">
        <v>172000</v>
      </c>
      <c r="M16" s="341">
        <v>202960</v>
      </c>
      <c r="N16" s="336" t="s">
        <v>330</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W16" s="39"/>
      <c r="BX16" s="39"/>
      <c r="BY16" s="39"/>
      <c r="BZ16" s="39"/>
      <c r="CA16" s="39"/>
    </row>
    <row r="17" spans="1:79" s="38" customFormat="1" ht="30" customHeight="1">
      <c r="A17" s="336">
        <v>15</v>
      </c>
      <c r="B17" s="335" t="s">
        <v>199</v>
      </c>
      <c r="C17" s="347" t="s">
        <v>237</v>
      </c>
      <c r="D17" s="350" t="s">
        <v>240</v>
      </c>
      <c r="E17" s="339" t="s">
        <v>241</v>
      </c>
      <c r="F17" s="340">
        <v>1</v>
      </c>
      <c r="G17" s="340">
        <v>1</v>
      </c>
      <c r="H17" s="340">
        <v>300</v>
      </c>
      <c r="I17" s="336" t="s">
        <v>59</v>
      </c>
      <c r="J17" s="336" t="s">
        <v>130</v>
      </c>
      <c r="K17" s="341">
        <v>64900</v>
      </c>
      <c r="L17" s="341">
        <v>55000</v>
      </c>
      <c r="M17" s="341">
        <v>64900</v>
      </c>
      <c r="N17" s="336" t="s">
        <v>330</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W17" s="39"/>
      <c r="BX17" s="39"/>
      <c r="BY17" s="39"/>
      <c r="BZ17" s="39"/>
      <c r="CA17" s="39"/>
    </row>
    <row r="18" spans="1:79" s="38" customFormat="1" ht="30" customHeight="1">
      <c r="A18" s="336">
        <v>16</v>
      </c>
      <c r="B18" s="335" t="s">
        <v>199</v>
      </c>
      <c r="C18" s="347" t="s">
        <v>249</v>
      </c>
      <c r="D18" s="344" t="s">
        <v>250</v>
      </c>
      <c r="E18" s="339" t="s">
        <v>251</v>
      </c>
      <c r="F18" s="340">
        <v>1</v>
      </c>
      <c r="G18" s="340"/>
      <c r="H18" s="340">
        <v>2864</v>
      </c>
      <c r="I18" s="336" t="s">
        <v>59</v>
      </c>
      <c r="J18" s="336" t="s">
        <v>130</v>
      </c>
      <c r="K18" s="341">
        <v>64770.2</v>
      </c>
      <c r="L18" s="341">
        <v>54890</v>
      </c>
      <c r="M18" s="341">
        <v>64770.2</v>
      </c>
      <c r="N18" s="336" t="s">
        <v>330</v>
      </c>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W18" s="39"/>
      <c r="BX18" s="39"/>
      <c r="BY18" s="39"/>
      <c r="BZ18" s="39"/>
      <c r="CA18" s="39"/>
    </row>
    <row r="19" spans="1:79" s="38" customFormat="1" ht="30" customHeight="1">
      <c r="A19" s="336">
        <v>17</v>
      </c>
      <c r="B19" s="335" t="s">
        <v>199</v>
      </c>
      <c r="C19" s="337" t="s">
        <v>253</v>
      </c>
      <c r="D19" s="344" t="s">
        <v>254</v>
      </c>
      <c r="E19" s="339" t="s">
        <v>255</v>
      </c>
      <c r="F19" s="340">
        <v>1</v>
      </c>
      <c r="G19" s="340"/>
      <c r="H19" s="340">
        <v>1162</v>
      </c>
      <c r="I19" s="336" t="s">
        <v>58</v>
      </c>
      <c r="J19" s="336" t="s">
        <v>130</v>
      </c>
      <c r="K19" s="341">
        <v>190000</v>
      </c>
      <c r="L19" s="341">
        <v>159036.44</v>
      </c>
      <c r="M19" s="341">
        <v>187662.99</v>
      </c>
      <c r="N19" s="336" t="s">
        <v>330</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W19" s="39"/>
      <c r="BX19" s="39"/>
      <c r="BY19" s="39"/>
      <c r="BZ19" s="39"/>
      <c r="CA19" s="39"/>
    </row>
    <row r="20" spans="1:79" s="38" customFormat="1" ht="30" customHeight="1">
      <c r="A20" s="336">
        <v>18</v>
      </c>
      <c r="B20" s="335" t="s">
        <v>199</v>
      </c>
      <c r="C20" s="337" t="s">
        <v>253</v>
      </c>
      <c r="D20" s="351" t="s">
        <v>287</v>
      </c>
      <c r="E20" s="352" t="s">
        <v>256</v>
      </c>
      <c r="F20" s="340">
        <v>13</v>
      </c>
      <c r="G20" s="340">
        <v>3</v>
      </c>
      <c r="H20" s="340">
        <v>20614</v>
      </c>
      <c r="I20" s="336" t="s">
        <v>60</v>
      </c>
      <c r="J20" s="336" t="s">
        <v>130</v>
      </c>
      <c r="K20" s="341">
        <v>437000</v>
      </c>
      <c r="L20" s="341">
        <v>370338.98</v>
      </c>
      <c r="M20" s="341">
        <v>436999.99</v>
      </c>
      <c r="N20" s="336" t="s">
        <v>330</v>
      </c>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W20" s="39"/>
      <c r="BX20" s="39"/>
      <c r="BY20" s="39"/>
      <c r="BZ20" s="39"/>
      <c r="CA20" s="39"/>
    </row>
    <row r="21" spans="1:79" s="79" customFormat="1" ht="30.75" customHeight="1">
      <c r="A21" s="82"/>
      <c r="B21" s="333"/>
      <c r="C21" s="333"/>
      <c r="D21" s="356" t="s">
        <v>9</v>
      </c>
      <c r="E21" s="356"/>
      <c r="F21" s="357">
        <f>SUM(F3:F20)</f>
        <v>42</v>
      </c>
      <c r="G21" s="357">
        <f>SUM(G3:G20)</f>
        <v>9</v>
      </c>
      <c r="H21" s="357">
        <f>SUM(H3:H20)</f>
        <v>39065</v>
      </c>
      <c r="I21" s="356"/>
      <c r="J21" s="356"/>
      <c r="K21" s="354">
        <f>SUM(K3:K20)</f>
        <v>3009929</v>
      </c>
      <c r="L21" s="355">
        <f>SUM(L3:L20)</f>
        <v>2883455.35</v>
      </c>
      <c r="M21" s="355">
        <f>SUM(M3:M20)</f>
        <v>3007591.9800000004</v>
      </c>
      <c r="N21" s="334"/>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W21" s="78"/>
      <c r="BX21" s="78"/>
      <c r="BY21" s="78"/>
      <c r="BZ21" s="78"/>
      <c r="CA21" s="78"/>
    </row>
    <row r="22" spans="1:79">
      <c r="F22" s="53"/>
      <c r="G22" s="53"/>
      <c r="H22" s="53"/>
    </row>
    <row r="23" spans="1:79">
      <c r="F23" s="53"/>
      <c r="G23" s="53"/>
      <c r="H23" s="53"/>
    </row>
    <row r="24" spans="1:79">
      <c r="F24" s="53"/>
      <c r="G24" s="53"/>
      <c r="H24" s="53"/>
    </row>
    <row r="25" spans="1:79">
      <c r="F25" s="53"/>
      <c r="G25" s="53"/>
      <c r="H25" s="53"/>
    </row>
    <row r="26" spans="1:79">
      <c r="F26" s="53"/>
      <c r="G26" s="53"/>
      <c r="H26" s="53"/>
    </row>
    <row r="27" spans="1:79">
      <c r="F27" s="53"/>
      <c r="G27" s="53"/>
      <c r="H27" s="53"/>
    </row>
    <row r="28" spans="1:79">
      <c r="F28" s="53"/>
      <c r="G28" s="53"/>
      <c r="H28" s="53"/>
    </row>
    <row r="29" spans="1:79">
      <c r="F29" s="53"/>
      <c r="G29" s="53"/>
      <c r="H29" s="53"/>
    </row>
    <row r="30" spans="1:79">
      <c r="F30" s="53"/>
      <c r="G30" s="53"/>
      <c r="H30" s="53"/>
    </row>
    <row r="31" spans="1:79">
      <c r="F31" s="53"/>
      <c r="G31" s="53"/>
      <c r="H31" s="53"/>
    </row>
    <row r="32" spans="1:79">
      <c r="F32" s="53"/>
      <c r="G32" s="53"/>
      <c r="H32" s="53"/>
    </row>
    <row r="33" spans="6:8">
      <c r="F33" s="53"/>
      <c r="G33" s="53"/>
      <c r="H33" s="53"/>
    </row>
    <row r="34" spans="6:8">
      <c r="F34" s="53"/>
      <c r="G34" s="53"/>
      <c r="H34" s="53"/>
    </row>
    <row r="35" spans="6:8">
      <c r="F35" s="53"/>
      <c r="G35" s="53"/>
      <c r="H35" s="53"/>
    </row>
    <row r="36" spans="6:8">
      <c r="F36" s="53"/>
      <c r="G36" s="53"/>
      <c r="H36" s="53"/>
    </row>
    <row r="37" spans="6:8">
      <c r="F37" s="53"/>
      <c r="G37" s="53"/>
      <c r="H37" s="53"/>
    </row>
    <row r="38" spans="6:8">
      <c r="F38" s="53"/>
      <c r="G38" s="53"/>
      <c r="H38" s="53"/>
    </row>
    <row r="39" spans="6:8">
      <c r="F39" s="53"/>
      <c r="G39" s="53"/>
      <c r="H39" s="53"/>
    </row>
    <row r="40" spans="6:8">
      <c r="F40" s="53"/>
      <c r="G40" s="53"/>
      <c r="H40" s="53"/>
    </row>
    <row r="41" spans="6:8">
      <c r="F41" s="53"/>
      <c r="G41" s="53"/>
      <c r="H41" s="53"/>
    </row>
    <row r="42" spans="6:8">
      <c r="F42" s="53"/>
      <c r="G42" s="53"/>
      <c r="H42" s="53"/>
    </row>
    <row r="43" spans="6:8">
      <c r="F43" s="53"/>
      <c r="G43" s="53"/>
      <c r="H43" s="53"/>
    </row>
    <row r="44" spans="6:8">
      <c r="F44" s="53"/>
      <c r="G44" s="53"/>
      <c r="H44" s="53"/>
    </row>
    <row r="45" spans="6:8">
      <c r="F45" s="53"/>
      <c r="G45" s="53"/>
      <c r="H45" s="53"/>
    </row>
    <row r="46" spans="6:8">
      <c r="F46" s="53"/>
      <c r="G46" s="53"/>
      <c r="H46" s="53"/>
    </row>
    <row r="47" spans="6:8">
      <c r="F47" s="53"/>
      <c r="G47" s="53"/>
      <c r="H47" s="53"/>
    </row>
    <row r="48" spans="6:8">
      <c r="F48" s="53"/>
      <c r="G48" s="53"/>
      <c r="H48" s="53"/>
    </row>
    <row r="49" spans="6:8">
      <c r="F49" s="53"/>
      <c r="G49" s="53"/>
      <c r="H49" s="53"/>
    </row>
    <row r="50" spans="6:8">
      <c r="F50" s="53"/>
      <c r="G50" s="53"/>
      <c r="H50" s="53"/>
    </row>
    <row r="51" spans="6:8">
      <c r="F51" s="53"/>
      <c r="G51" s="53"/>
      <c r="H51" s="53"/>
    </row>
    <row r="52" spans="6:8">
      <c r="F52" s="53"/>
      <c r="G52" s="53"/>
      <c r="H52" s="53"/>
    </row>
    <row r="53" spans="6:8">
      <c r="F53" s="53"/>
      <c r="G53" s="53"/>
      <c r="H53" s="53"/>
    </row>
    <row r="54" spans="6:8">
      <c r="F54" s="53"/>
      <c r="G54" s="53"/>
      <c r="H54" s="53"/>
    </row>
    <row r="55" spans="6:8">
      <c r="F55" s="53"/>
      <c r="G55" s="53"/>
      <c r="H55" s="53"/>
    </row>
    <row r="56" spans="6:8">
      <c r="F56" s="53"/>
      <c r="G56" s="53"/>
      <c r="H56" s="53"/>
    </row>
    <row r="57" spans="6:8">
      <c r="F57" s="53"/>
      <c r="G57" s="53"/>
      <c r="H57" s="53"/>
    </row>
    <row r="58" spans="6:8">
      <c r="F58" s="53"/>
      <c r="G58" s="53"/>
      <c r="H58" s="53"/>
    </row>
    <row r="59" spans="6:8">
      <c r="F59" s="53"/>
      <c r="G59" s="53"/>
      <c r="H59" s="53"/>
    </row>
    <row r="60" spans="6:8">
      <c r="F60" s="53"/>
      <c r="G60" s="53"/>
      <c r="H60" s="53"/>
    </row>
    <row r="61" spans="6:8">
      <c r="F61" s="53"/>
      <c r="G61" s="53"/>
      <c r="H61" s="53"/>
    </row>
    <row r="62" spans="6:8">
      <c r="F62" s="53"/>
      <c r="G62" s="53"/>
      <c r="H62" s="53"/>
    </row>
    <row r="63" spans="6:8">
      <c r="F63" s="53"/>
      <c r="G63" s="53"/>
      <c r="H63" s="53"/>
    </row>
    <row r="64" spans="6:8">
      <c r="F64" s="53"/>
      <c r="G64" s="53"/>
      <c r="H64" s="53"/>
    </row>
    <row r="65" spans="6:8">
      <c r="F65" s="53"/>
      <c r="G65" s="53"/>
      <c r="H65" s="53"/>
    </row>
    <row r="66" spans="6:8">
      <c r="F66" s="53"/>
      <c r="G66" s="53"/>
      <c r="H66" s="53"/>
    </row>
    <row r="67" spans="6:8">
      <c r="F67" s="53"/>
      <c r="G67" s="53"/>
      <c r="H67" s="53"/>
    </row>
    <row r="68" spans="6:8">
      <c r="F68" s="53"/>
      <c r="G68" s="53"/>
      <c r="H68" s="53"/>
    </row>
    <row r="69" spans="6:8">
      <c r="F69" s="53"/>
      <c r="G69" s="53"/>
      <c r="H69" s="53"/>
    </row>
    <row r="70" spans="6:8">
      <c r="F70" s="53"/>
      <c r="G70" s="53"/>
      <c r="H70" s="53"/>
    </row>
    <row r="71" spans="6:8">
      <c r="F71" s="53"/>
      <c r="G71" s="53"/>
      <c r="H71" s="53"/>
    </row>
    <row r="72" spans="6:8">
      <c r="F72" s="53"/>
      <c r="G72" s="53"/>
      <c r="H72" s="53"/>
    </row>
    <row r="73" spans="6:8">
      <c r="F73" s="53"/>
      <c r="G73" s="53"/>
      <c r="H73" s="53"/>
    </row>
    <row r="74" spans="6:8">
      <c r="F74" s="53"/>
      <c r="G74" s="53"/>
      <c r="H74" s="53"/>
    </row>
    <row r="75" spans="6:8">
      <c r="F75" s="53"/>
      <c r="G75" s="53"/>
      <c r="H75" s="53"/>
    </row>
    <row r="76" spans="6:8">
      <c r="F76" s="53"/>
      <c r="G76" s="53"/>
      <c r="H76" s="53"/>
    </row>
    <row r="77" spans="6:8">
      <c r="F77" s="53"/>
      <c r="G77" s="53"/>
      <c r="H77" s="53"/>
    </row>
    <row r="78" spans="6:8">
      <c r="F78" s="53"/>
      <c r="G78" s="53"/>
      <c r="H78" s="53"/>
    </row>
    <row r="79" spans="6:8">
      <c r="F79" s="53"/>
      <c r="G79" s="53"/>
      <c r="H79" s="53"/>
    </row>
    <row r="80" spans="6:8">
      <c r="F80" s="53"/>
      <c r="G80" s="53"/>
      <c r="H80" s="53"/>
    </row>
    <row r="81" spans="6:8">
      <c r="F81" s="53"/>
      <c r="G81" s="53"/>
      <c r="H81" s="53"/>
    </row>
    <row r="82" spans="6:8">
      <c r="F82" s="53"/>
      <c r="G82" s="53"/>
      <c r="H82" s="53"/>
    </row>
    <row r="83" spans="6:8">
      <c r="F83" s="53"/>
      <c r="G83" s="53"/>
      <c r="H83" s="53"/>
    </row>
    <row r="84" spans="6:8">
      <c r="F84" s="53"/>
      <c r="G84" s="53"/>
      <c r="H84" s="53"/>
    </row>
    <row r="85" spans="6:8">
      <c r="F85" s="53"/>
      <c r="G85" s="53"/>
      <c r="H85" s="53"/>
    </row>
    <row r="86" spans="6:8">
      <c r="F86" s="53"/>
      <c r="G86" s="53"/>
      <c r="H86" s="53"/>
    </row>
    <row r="87" spans="6:8">
      <c r="F87" s="53"/>
      <c r="G87" s="53"/>
      <c r="H87" s="53"/>
    </row>
    <row r="88" spans="6:8">
      <c r="F88" s="53"/>
      <c r="G88" s="53"/>
      <c r="H88" s="53"/>
    </row>
    <row r="89" spans="6:8">
      <c r="F89" s="53"/>
      <c r="G89" s="53"/>
      <c r="H89" s="53"/>
    </row>
    <row r="90" spans="6:8">
      <c r="F90" s="53"/>
      <c r="G90" s="53"/>
      <c r="H90" s="53"/>
    </row>
    <row r="91" spans="6:8">
      <c r="F91" s="53"/>
      <c r="G91" s="53"/>
      <c r="H91" s="53"/>
    </row>
    <row r="92" spans="6:8">
      <c r="F92" s="53"/>
      <c r="G92" s="53"/>
      <c r="H92" s="53"/>
    </row>
    <row r="93" spans="6:8">
      <c r="F93" s="53"/>
      <c r="G93" s="53"/>
      <c r="H93" s="53"/>
    </row>
    <row r="94" spans="6:8">
      <c r="F94" s="53"/>
      <c r="G94" s="53"/>
      <c r="H94" s="53"/>
    </row>
    <row r="95" spans="6:8">
      <c r="F95" s="53"/>
      <c r="G95" s="53"/>
      <c r="H95" s="53"/>
    </row>
    <row r="96" spans="6:8">
      <c r="F96" s="53"/>
      <c r="G96" s="53"/>
      <c r="H96" s="53"/>
    </row>
    <row r="97" spans="6:8">
      <c r="F97" s="53"/>
      <c r="G97" s="53"/>
      <c r="H97" s="53"/>
    </row>
    <row r="98" spans="6:8">
      <c r="F98" s="53"/>
      <c r="G98" s="53"/>
      <c r="H98" s="53"/>
    </row>
    <row r="99" spans="6:8">
      <c r="F99" s="53"/>
      <c r="G99" s="53"/>
      <c r="H99" s="53"/>
    </row>
    <row r="100" spans="6:8">
      <c r="F100" s="53"/>
      <c r="G100" s="53"/>
      <c r="H100" s="53"/>
    </row>
    <row r="101" spans="6:8">
      <c r="F101" s="53"/>
      <c r="G101" s="53"/>
      <c r="H101" s="53"/>
    </row>
    <row r="102" spans="6:8">
      <c r="F102" s="53"/>
      <c r="G102" s="53"/>
      <c r="H102" s="53"/>
    </row>
    <row r="103" spans="6:8">
      <c r="F103" s="53"/>
      <c r="G103" s="53"/>
      <c r="H103" s="53"/>
    </row>
    <row r="104" spans="6:8">
      <c r="F104" s="53"/>
      <c r="G104" s="53"/>
      <c r="H104" s="53"/>
    </row>
    <row r="105" spans="6:8">
      <c r="F105" s="53"/>
      <c r="G105" s="53"/>
      <c r="H105" s="53"/>
    </row>
    <row r="106" spans="6:8">
      <c r="F106" s="53"/>
      <c r="G106" s="53"/>
      <c r="H106" s="53"/>
    </row>
    <row r="107" spans="6:8">
      <c r="F107" s="53"/>
      <c r="G107" s="53"/>
      <c r="H107" s="53"/>
    </row>
    <row r="108" spans="6:8">
      <c r="F108" s="53"/>
      <c r="G108" s="53"/>
      <c r="H108" s="53"/>
    </row>
    <row r="109" spans="6:8">
      <c r="F109" s="53"/>
      <c r="G109" s="53"/>
      <c r="H109" s="53"/>
    </row>
    <row r="110" spans="6:8">
      <c r="F110" s="53"/>
      <c r="G110" s="53"/>
      <c r="H110" s="53"/>
    </row>
    <row r="111" spans="6:8">
      <c r="F111" s="53"/>
      <c r="G111" s="53"/>
      <c r="H111" s="53"/>
    </row>
    <row r="112" spans="6:8">
      <c r="F112" s="53"/>
      <c r="G112" s="53"/>
      <c r="H112" s="53"/>
    </row>
    <row r="113" spans="6:8">
      <c r="F113" s="53"/>
      <c r="G113" s="53"/>
      <c r="H113" s="53"/>
    </row>
    <row r="114" spans="6:8">
      <c r="F114" s="53"/>
      <c r="G114" s="53"/>
      <c r="H114" s="53"/>
    </row>
    <row r="115" spans="6:8">
      <c r="F115" s="53"/>
      <c r="G115" s="53"/>
      <c r="H115" s="53"/>
    </row>
    <row r="116" spans="6:8">
      <c r="F116" s="53"/>
      <c r="G116" s="53"/>
      <c r="H116" s="53"/>
    </row>
    <row r="117" spans="6:8">
      <c r="F117" s="53"/>
      <c r="G117" s="53"/>
      <c r="H117" s="53"/>
    </row>
    <row r="118" spans="6:8">
      <c r="F118" s="53"/>
      <c r="G118" s="53"/>
      <c r="H118" s="53"/>
    </row>
    <row r="119" spans="6:8">
      <c r="F119" s="53"/>
      <c r="G119" s="53"/>
      <c r="H119" s="53"/>
    </row>
    <row r="120" spans="6:8">
      <c r="F120" s="53"/>
      <c r="G120" s="53"/>
      <c r="H120" s="53"/>
    </row>
    <row r="121" spans="6:8">
      <c r="F121" s="53"/>
      <c r="G121" s="53"/>
      <c r="H121" s="53"/>
    </row>
    <row r="122" spans="6:8">
      <c r="F122" s="53"/>
      <c r="G122" s="53"/>
      <c r="H122" s="53"/>
    </row>
    <row r="123" spans="6:8">
      <c r="F123" s="53"/>
      <c r="G123" s="53"/>
      <c r="H123" s="53"/>
    </row>
    <row r="124" spans="6:8">
      <c r="F124" s="53"/>
      <c r="G124" s="53"/>
      <c r="H124" s="53"/>
    </row>
    <row r="125" spans="6:8">
      <c r="F125" s="53"/>
      <c r="G125" s="53"/>
      <c r="H125" s="53"/>
    </row>
    <row r="126" spans="6:8">
      <c r="F126" s="53"/>
      <c r="G126" s="53"/>
      <c r="H126" s="53"/>
    </row>
    <row r="127" spans="6:8">
      <c r="F127" s="53"/>
      <c r="G127" s="53"/>
      <c r="H127" s="53"/>
    </row>
    <row r="128" spans="6:8">
      <c r="F128" s="53"/>
      <c r="G128" s="53"/>
      <c r="H128" s="53"/>
    </row>
    <row r="129" spans="6:8">
      <c r="F129" s="53"/>
      <c r="G129" s="53"/>
      <c r="H129" s="53"/>
    </row>
    <row r="130" spans="6:8">
      <c r="F130" s="53"/>
      <c r="G130" s="53"/>
      <c r="H130" s="53"/>
    </row>
    <row r="131" spans="6:8">
      <c r="F131" s="53"/>
      <c r="G131" s="53"/>
      <c r="H131" s="53"/>
    </row>
    <row r="132" spans="6:8">
      <c r="F132" s="53"/>
      <c r="G132" s="53"/>
      <c r="H132" s="53"/>
    </row>
    <row r="133" spans="6:8">
      <c r="F133" s="53"/>
      <c r="G133" s="53"/>
      <c r="H133" s="53"/>
    </row>
    <row r="134" spans="6:8">
      <c r="F134" s="53"/>
      <c r="G134" s="53"/>
      <c r="H134" s="53"/>
    </row>
    <row r="135" spans="6:8">
      <c r="F135" s="53"/>
      <c r="G135" s="53"/>
      <c r="H135" s="53"/>
    </row>
    <row r="136" spans="6:8">
      <c r="F136" s="53"/>
      <c r="G136" s="53"/>
      <c r="H136" s="53"/>
    </row>
    <row r="137" spans="6:8">
      <c r="F137" s="53"/>
      <c r="G137" s="53"/>
      <c r="H137" s="53"/>
    </row>
    <row r="138" spans="6:8">
      <c r="F138" s="53"/>
      <c r="G138" s="53"/>
      <c r="H138" s="53"/>
    </row>
    <row r="139" spans="6:8">
      <c r="F139" s="53"/>
      <c r="G139" s="53"/>
      <c r="H139" s="53"/>
    </row>
    <row r="140" spans="6:8">
      <c r="F140" s="53"/>
      <c r="G140" s="53"/>
      <c r="H140" s="53"/>
    </row>
    <row r="141" spans="6:8">
      <c r="F141" s="53"/>
      <c r="G141" s="53"/>
      <c r="H141" s="53"/>
    </row>
    <row r="142" spans="6:8">
      <c r="F142" s="53"/>
      <c r="G142" s="53"/>
      <c r="H142" s="53"/>
    </row>
    <row r="143" spans="6:8">
      <c r="F143" s="53"/>
      <c r="G143" s="53"/>
      <c r="H143" s="53"/>
    </row>
    <row r="144" spans="6:8">
      <c r="F144" s="53"/>
      <c r="G144" s="53"/>
      <c r="H144" s="53"/>
    </row>
    <row r="145" spans="6:8">
      <c r="F145" s="53"/>
      <c r="G145" s="53"/>
      <c r="H145" s="53"/>
    </row>
    <row r="146" spans="6:8">
      <c r="F146" s="53"/>
      <c r="G146" s="53"/>
      <c r="H146" s="53"/>
    </row>
    <row r="147" spans="6:8">
      <c r="F147" s="53"/>
      <c r="G147" s="53"/>
      <c r="H147" s="53"/>
    </row>
    <row r="148" spans="6:8">
      <c r="F148" s="53"/>
      <c r="G148" s="53"/>
      <c r="H148" s="53"/>
    </row>
    <row r="149" spans="6:8">
      <c r="F149" s="53"/>
      <c r="G149" s="53"/>
      <c r="H149" s="53"/>
    </row>
    <row r="150" spans="6:8">
      <c r="F150" s="53"/>
      <c r="G150" s="53"/>
      <c r="H150" s="53"/>
    </row>
    <row r="151" spans="6:8">
      <c r="F151" s="53"/>
      <c r="G151" s="53"/>
      <c r="H151" s="53"/>
    </row>
    <row r="152" spans="6:8">
      <c r="F152" s="53"/>
      <c r="G152" s="53"/>
      <c r="H152" s="53"/>
    </row>
    <row r="153" spans="6:8">
      <c r="F153" s="53"/>
      <c r="G153" s="53"/>
      <c r="H153" s="53"/>
    </row>
    <row r="154" spans="6:8">
      <c r="F154" s="53"/>
      <c r="G154" s="53"/>
      <c r="H154" s="53"/>
    </row>
    <row r="155" spans="6:8">
      <c r="F155" s="53"/>
      <c r="G155" s="53"/>
      <c r="H155" s="53"/>
    </row>
    <row r="156" spans="6:8">
      <c r="F156" s="53"/>
      <c r="G156" s="53"/>
      <c r="H156" s="53"/>
    </row>
    <row r="157" spans="6:8">
      <c r="F157" s="53"/>
      <c r="G157" s="53"/>
      <c r="H157" s="53"/>
    </row>
    <row r="158" spans="6:8">
      <c r="F158" s="53"/>
      <c r="G158" s="53"/>
      <c r="H158" s="53"/>
    </row>
    <row r="159" spans="6:8">
      <c r="F159" s="53"/>
      <c r="G159" s="53"/>
      <c r="H159" s="53"/>
    </row>
    <row r="160" spans="6:8">
      <c r="F160" s="53"/>
      <c r="G160" s="53"/>
      <c r="H160" s="53"/>
    </row>
    <row r="161" spans="6:8">
      <c r="F161" s="53"/>
      <c r="G161" s="53"/>
      <c r="H161" s="53"/>
    </row>
    <row r="162" spans="6:8">
      <c r="F162" s="53"/>
      <c r="G162" s="53"/>
      <c r="H162" s="53"/>
    </row>
    <row r="163" spans="6:8">
      <c r="F163" s="53"/>
      <c r="G163" s="53"/>
      <c r="H163" s="53"/>
    </row>
    <row r="164" spans="6:8">
      <c r="F164" s="53"/>
      <c r="G164" s="53"/>
      <c r="H164" s="53"/>
    </row>
    <row r="165" spans="6:8">
      <c r="F165" s="53"/>
      <c r="G165" s="53"/>
      <c r="H165" s="53"/>
    </row>
    <row r="166" spans="6:8">
      <c r="F166" s="53"/>
      <c r="G166" s="53"/>
      <c r="H166" s="53"/>
    </row>
    <row r="167" spans="6:8">
      <c r="F167" s="53"/>
      <c r="G167" s="53"/>
      <c r="H167" s="53"/>
    </row>
    <row r="168" spans="6:8">
      <c r="F168" s="53"/>
      <c r="G168" s="53"/>
      <c r="H168" s="53"/>
    </row>
    <row r="169" spans="6:8">
      <c r="F169" s="53"/>
      <c r="G169" s="53"/>
      <c r="H169" s="53"/>
    </row>
    <row r="170" spans="6:8">
      <c r="F170" s="53"/>
      <c r="G170" s="53"/>
      <c r="H170" s="53"/>
    </row>
    <row r="171" spans="6:8">
      <c r="F171" s="53"/>
      <c r="G171" s="53"/>
      <c r="H171" s="53"/>
    </row>
    <row r="172" spans="6:8">
      <c r="F172" s="53"/>
      <c r="G172" s="53"/>
      <c r="H172" s="53"/>
    </row>
    <row r="173" spans="6:8">
      <c r="F173" s="53"/>
      <c r="G173" s="53"/>
      <c r="H173" s="53"/>
    </row>
    <row r="174" spans="6:8">
      <c r="F174" s="53"/>
      <c r="G174" s="53"/>
      <c r="H174" s="53"/>
    </row>
    <row r="175" spans="6:8">
      <c r="F175" s="53"/>
      <c r="G175" s="53"/>
      <c r="H175" s="53"/>
    </row>
    <row r="176" spans="6:8">
      <c r="F176" s="53"/>
      <c r="G176" s="53"/>
      <c r="H176" s="53"/>
    </row>
    <row r="177" spans="6:8">
      <c r="F177" s="53"/>
      <c r="G177" s="53"/>
      <c r="H177" s="53"/>
    </row>
    <row r="178" spans="6:8">
      <c r="F178" s="53"/>
      <c r="G178" s="53"/>
      <c r="H178" s="53"/>
    </row>
    <row r="179" spans="6:8">
      <c r="F179" s="53"/>
      <c r="G179" s="53"/>
      <c r="H179" s="53"/>
    </row>
    <row r="180" spans="6:8">
      <c r="F180" s="53"/>
      <c r="G180" s="53"/>
      <c r="H180" s="53"/>
    </row>
    <row r="181" spans="6:8">
      <c r="F181" s="53"/>
      <c r="G181" s="53"/>
      <c r="H181" s="53"/>
    </row>
    <row r="182" spans="6:8">
      <c r="F182" s="53"/>
      <c r="G182" s="53"/>
      <c r="H182" s="53"/>
    </row>
    <row r="183" spans="6:8">
      <c r="F183" s="53"/>
      <c r="G183" s="53"/>
      <c r="H183" s="53"/>
    </row>
    <row r="184" spans="6:8">
      <c r="F184" s="53"/>
      <c r="G184" s="53"/>
      <c r="H184" s="53"/>
    </row>
    <row r="185" spans="6:8">
      <c r="F185" s="53"/>
      <c r="G185" s="53"/>
      <c r="H185" s="53"/>
    </row>
    <row r="186" spans="6:8">
      <c r="F186" s="53"/>
      <c r="G186" s="53"/>
      <c r="H186" s="53"/>
    </row>
    <row r="187" spans="6:8">
      <c r="F187" s="53"/>
      <c r="G187" s="53"/>
      <c r="H187" s="53"/>
    </row>
    <row r="188" spans="6:8">
      <c r="F188" s="53"/>
      <c r="G188" s="53"/>
      <c r="H188" s="53"/>
    </row>
    <row r="189" spans="6:8">
      <c r="F189" s="53"/>
      <c r="G189" s="53"/>
      <c r="H189" s="53"/>
    </row>
    <row r="190" spans="6:8">
      <c r="F190" s="53"/>
      <c r="G190" s="53"/>
      <c r="H190" s="53"/>
    </row>
    <row r="191" spans="6:8">
      <c r="F191" s="53"/>
      <c r="G191" s="53"/>
      <c r="H191" s="53"/>
    </row>
    <row r="192" spans="6:8">
      <c r="F192" s="53"/>
      <c r="G192" s="53"/>
      <c r="H192" s="53"/>
    </row>
    <row r="193" spans="6:8">
      <c r="F193" s="53"/>
      <c r="G193" s="53"/>
      <c r="H193" s="53"/>
    </row>
    <row r="194" spans="6:8">
      <c r="F194" s="53"/>
      <c r="G194" s="53"/>
      <c r="H194" s="53"/>
    </row>
    <row r="195" spans="6:8">
      <c r="F195" s="53"/>
      <c r="G195" s="53"/>
      <c r="H195" s="53"/>
    </row>
    <row r="196" spans="6:8">
      <c r="F196" s="53"/>
      <c r="G196" s="53"/>
      <c r="H196" s="53"/>
    </row>
    <row r="197" spans="6:8">
      <c r="F197" s="53"/>
      <c r="G197" s="53"/>
      <c r="H197" s="53"/>
    </row>
    <row r="198" spans="6:8">
      <c r="F198" s="53"/>
      <c r="G198" s="53"/>
      <c r="H198" s="53"/>
    </row>
    <row r="199" spans="6:8">
      <c r="F199" s="53"/>
      <c r="G199" s="53"/>
      <c r="H199" s="53"/>
    </row>
    <row r="200" spans="6:8">
      <c r="F200" s="53"/>
      <c r="G200" s="53"/>
      <c r="H200" s="53"/>
    </row>
    <row r="201" spans="6:8">
      <c r="F201" s="53"/>
      <c r="G201" s="53"/>
      <c r="H201" s="53"/>
    </row>
    <row r="202" spans="6:8">
      <c r="F202" s="53"/>
      <c r="G202" s="53"/>
      <c r="H202" s="53"/>
    </row>
    <row r="203" spans="6:8">
      <c r="F203" s="53"/>
      <c r="G203" s="53"/>
      <c r="H203" s="53"/>
    </row>
    <row r="204" spans="6:8">
      <c r="F204" s="53"/>
      <c r="G204" s="53"/>
      <c r="H204" s="53"/>
    </row>
    <row r="205" spans="6:8">
      <c r="F205" s="53"/>
      <c r="G205" s="53"/>
      <c r="H205" s="53"/>
    </row>
    <row r="206" spans="6:8">
      <c r="F206" s="53"/>
      <c r="G206" s="53"/>
      <c r="H206" s="53"/>
    </row>
    <row r="207" spans="6:8">
      <c r="F207" s="53"/>
      <c r="G207" s="53"/>
      <c r="H207" s="53"/>
    </row>
    <row r="208" spans="6:8">
      <c r="F208" s="53"/>
      <c r="G208" s="53"/>
      <c r="H208" s="53"/>
    </row>
    <row r="209" spans="6:8">
      <c r="F209" s="53"/>
      <c r="G209" s="53"/>
      <c r="H209" s="53"/>
    </row>
    <row r="210" spans="6:8">
      <c r="F210" s="53"/>
      <c r="G210" s="53"/>
      <c r="H210" s="53"/>
    </row>
    <row r="211" spans="6:8">
      <c r="F211" s="53"/>
      <c r="G211" s="53"/>
      <c r="H211" s="53"/>
    </row>
    <row r="212" spans="6:8">
      <c r="F212" s="53"/>
      <c r="G212" s="53"/>
      <c r="H212" s="53"/>
    </row>
    <row r="213" spans="6:8">
      <c r="F213" s="53"/>
      <c r="G213" s="53"/>
      <c r="H213" s="53"/>
    </row>
    <row r="214" spans="6:8">
      <c r="F214" s="53"/>
      <c r="G214" s="53"/>
      <c r="H214" s="53"/>
    </row>
    <row r="215" spans="6:8">
      <c r="F215" s="53"/>
      <c r="G215" s="53"/>
      <c r="H215" s="53"/>
    </row>
    <row r="216" spans="6:8">
      <c r="F216" s="53"/>
      <c r="G216" s="53"/>
      <c r="H216" s="53"/>
    </row>
    <row r="217" spans="6:8">
      <c r="F217" s="53"/>
      <c r="G217" s="53"/>
      <c r="H217" s="53"/>
    </row>
    <row r="218" spans="6:8">
      <c r="F218" s="53"/>
      <c r="G218" s="53"/>
      <c r="H218" s="53"/>
    </row>
    <row r="219" spans="6:8">
      <c r="F219" s="53"/>
      <c r="G219" s="53"/>
      <c r="H219" s="53"/>
    </row>
    <row r="220" spans="6:8">
      <c r="F220" s="53"/>
      <c r="G220" s="53"/>
      <c r="H220" s="53"/>
    </row>
    <row r="221" spans="6:8">
      <c r="F221" s="53"/>
      <c r="G221" s="53"/>
      <c r="H221" s="53"/>
    </row>
    <row r="222" spans="6:8">
      <c r="F222" s="53"/>
      <c r="G222" s="53"/>
      <c r="H222" s="53"/>
    </row>
    <row r="223" spans="6:8">
      <c r="F223" s="53"/>
      <c r="G223" s="53"/>
      <c r="H223" s="53"/>
    </row>
    <row r="224" spans="6:8">
      <c r="F224" s="53"/>
      <c r="G224" s="53"/>
      <c r="H224" s="53"/>
    </row>
    <row r="225" spans="6:8">
      <c r="F225" s="53"/>
      <c r="G225" s="53"/>
      <c r="H225" s="53"/>
    </row>
    <row r="226" spans="6:8">
      <c r="F226" s="53"/>
      <c r="G226" s="53"/>
      <c r="H226" s="53"/>
    </row>
    <row r="227" spans="6:8">
      <c r="F227" s="53"/>
      <c r="G227" s="53"/>
      <c r="H227" s="53"/>
    </row>
    <row r="228" spans="6:8">
      <c r="F228" s="53"/>
      <c r="G228" s="53"/>
      <c r="H228" s="53"/>
    </row>
    <row r="229" spans="6:8">
      <c r="F229" s="53"/>
      <c r="G229" s="53"/>
      <c r="H229" s="53"/>
    </row>
    <row r="230" spans="6:8">
      <c r="F230" s="53"/>
      <c r="G230" s="53"/>
      <c r="H230" s="53"/>
    </row>
    <row r="231" spans="6:8">
      <c r="F231" s="53"/>
      <c r="G231" s="53"/>
      <c r="H231" s="53"/>
    </row>
    <row r="232" spans="6:8">
      <c r="F232" s="53"/>
      <c r="G232" s="53"/>
      <c r="H232" s="53"/>
    </row>
    <row r="233" spans="6:8">
      <c r="F233" s="53"/>
      <c r="G233" s="53"/>
      <c r="H233" s="53"/>
    </row>
    <row r="234" spans="6:8">
      <c r="F234" s="53"/>
      <c r="G234" s="53"/>
      <c r="H234" s="53"/>
    </row>
    <row r="235" spans="6:8">
      <c r="F235" s="53"/>
      <c r="G235" s="53"/>
      <c r="H235" s="53"/>
    </row>
    <row r="236" spans="6:8">
      <c r="F236" s="53"/>
      <c r="G236" s="53"/>
      <c r="H236" s="53"/>
    </row>
    <row r="237" spans="6:8">
      <c r="F237" s="53"/>
      <c r="G237" s="53"/>
      <c r="H237" s="53"/>
    </row>
    <row r="238" spans="6:8">
      <c r="F238" s="53"/>
      <c r="G238" s="53"/>
      <c r="H238" s="53"/>
    </row>
    <row r="239" spans="6:8">
      <c r="F239" s="53"/>
      <c r="G239" s="53"/>
      <c r="H239" s="53"/>
    </row>
    <row r="240" spans="6:8">
      <c r="F240" s="53"/>
      <c r="G240" s="53"/>
      <c r="H240" s="53"/>
    </row>
    <row r="241" spans="6:8">
      <c r="F241" s="53"/>
      <c r="G241" s="53"/>
      <c r="H241" s="53"/>
    </row>
    <row r="242" spans="6:8">
      <c r="F242" s="53"/>
      <c r="G242" s="53"/>
      <c r="H242" s="53"/>
    </row>
    <row r="243" spans="6:8">
      <c r="F243" s="53"/>
      <c r="G243" s="53"/>
      <c r="H243" s="53"/>
    </row>
    <row r="244" spans="6:8">
      <c r="F244" s="53"/>
      <c r="G244" s="53"/>
      <c r="H244" s="53"/>
    </row>
    <row r="245" spans="6:8">
      <c r="F245" s="53"/>
      <c r="G245" s="53"/>
      <c r="H245" s="53"/>
    </row>
    <row r="246" spans="6:8">
      <c r="F246" s="53"/>
      <c r="G246" s="53"/>
      <c r="H246" s="53"/>
    </row>
    <row r="247" spans="6:8">
      <c r="F247" s="53"/>
      <c r="G247" s="53"/>
      <c r="H247" s="53"/>
    </row>
    <row r="248" spans="6:8">
      <c r="F248" s="53"/>
      <c r="G248" s="53"/>
      <c r="H248" s="53"/>
    </row>
    <row r="249" spans="6:8">
      <c r="F249" s="53"/>
      <c r="G249" s="53"/>
      <c r="H249" s="53"/>
    </row>
    <row r="250" spans="6:8">
      <c r="F250" s="53"/>
      <c r="G250" s="53"/>
      <c r="H250" s="53"/>
    </row>
    <row r="251" spans="6:8">
      <c r="F251" s="53"/>
      <c r="G251" s="53"/>
      <c r="H251" s="53"/>
    </row>
    <row r="252" spans="6:8">
      <c r="F252" s="53"/>
      <c r="G252" s="53"/>
      <c r="H252" s="53"/>
    </row>
    <row r="253" spans="6:8">
      <c r="F253" s="53"/>
      <c r="G253" s="53"/>
      <c r="H253" s="53"/>
    </row>
    <row r="254" spans="6:8">
      <c r="F254" s="53"/>
      <c r="G254" s="53"/>
      <c r="H254" s="53"/>
    </row>
    <row r="255" spans="6:8">
      <c r="F255" s="53"/>
      <c r="G255" s="53"/>
      <c r="H255" s="53"/>
    </row>
    <row r="256" spans="6:8">
      <c r="F256" s="53"/>
      <c r="G256" s="53"/>
      <c r="H256" s="53"/>
    </row>
    <row r="257" spans="6:8">
      <c r="F257" s="53"/>
      <c r="G257" s="53"/>
      <c r="H257" s="53"/>
    </row>
    <row r="258" spans="6:8">
      <c r="F258" s="53"/>
      <c r="G258" s="53"/>
      <c r="H258" s="53"/>
    </row>
    <row r="259" spans="6:8">
      <c r="F259" s="53"/>
      <c r="G259" s="53"/>
      <c r="H259" s="53"/>
    </row>
    <row r="260" spans="6:8">
      <c r="F260" s="53"/>
      <c r="G260" s="53"/>
      <c r="H260" s="53"/>
    </row>
    <row r="261" spans="6:8">
      <c r="F261" s="53"/>
      <c r="G261" s="53"/>
      <c r="H261" s="53"/>
    </row>
    <row r="262" spans="6:8">
      <c r="F262" s="53"/>
      <c r="G262" s="53"/>
      <c r="H262" s="53"/>
    </row>
    <row r="263" spans="6:8">
      <c r="F263" s="53"/>
      <c r="G263" s="53"/>
      <c r="H263" s="53"/>
    </row>
    <row r="264" spans="6:8">
      <c r="F264" s="53"/>
      <c r="G264" s="53"/>
      <c r="H264" s="53"/>
    </row>
    <row r="265" spans="6:8">
      <c r="F265" s="53"/>
      <c r="G265" s="53"/>
      <c r="H265" s="53"/>
    </row>
    <row r="266" spans="6:8">
      <c r="F266" s="53"/>
      <c r="G266" s="53"/>
      <c r="H266" s="53"/>
    </row>
    <row r="267" spans="6:8">
      <c r="F267" s="53"/>
      <c r="G267" s="53"/>
      <c r="H267" s="53"/>
    </row>
    <row r="268" spans="6:8">
      <c r="F268" s="53"/>
      <c r="G268" s="53"/>
      <c r="H268" s="53"/>
    </row>
    <row r="269" spans="6:8">
      <c r="F269" s="53"/>
      <c r="G269" s="53"/>
      <c r="H269" s="53"/>
    </row>
    <row r="270" spans="6:8">
      <c r="F270" s="53"/>
      <c r="G270" s="53"/>
      <c r="H270" s="53"/>
    </row>
    <row r="271" spans="6:8">
      <c r="F271" s="53"/>
      <c r="G271" s="53"/>
      <c r="H271" s="53"/>
    </row>
    <row r="272" spans="6:8">
      <c r="F272" s="53"/>
      <c r="G272" s="53"/>
      <c r="H272" s="53"/>
    </row>
    <row r="273" spans="6:8">
      <c r="F273" s="53"/>
      <c r="G273" s="53"/>
      <c r="H273" s="53"/>
    </row>
    <row r="274" spans="6:8">
      <c r="F274" s="53"/>
      <c r="G274" s="53"/>
      <c r="H274" s="53"/>
    </row>
    <row r="275" spans="6:8">
      <c r="F275" s="53"/>
      <c r="G275" s="53"/>
      <c r="H275" s="53"/>
    </row>
    <row r="276" spans="6:8">
      <c r="F276" s="53"/>
      <c r="G276" s="53"/>
      <c r="H276" s="53"/>
    </row>
    <row r="277" spans="6:8">
      <c r="F277" s="53"/>
      <c r="G277" s="53"/>
      <c r="H277" s="53"/>
    </row>
    <row r="278" spans="6:8">
      <c r="F278" s="53"/>
      <c r="G278" s="53"/>
      <c r="H278" s="53"/>
    </row>
    <row r="279" spans="6:8">
      <c r="F279" s="53"/>
      <c r="G279" s="53"/>
      <c r="H279" s="53"/>
    </row>
    <row r="280" spans="6:8">
      <c r="F280" s="53"/>
      <c r="G280" s="53"/>
      <c r="H280" s="53"/>
    </row>
    <row r="281" spans="6:8">
      <c r="F281" s="53"/>
      <c r="G281" s="53"/>
      <c r="H281" s="53"/>
    </row>
    <row r="282" spans="6:8">
      <c r="F282" s="53"/>
      <c r="G282" s="53"/>
      <c r="H282" s="53"/>
    </row>
    <row r="283" spans="6:8">
      <c r="F283" s="53"/>
      <c r="G283" s="53"/>
      <c r="H283" s="53"/>
    </row>
    <row r="284" spans="6:8">
      <c r="F284" s="53"/>
      <c r="G284" s="53"/>
      <c r="H284" s="53"/>
    </row>
    <row r="285" spans="6:8">
      <c r="F285" s="53"/>
      <c r="G285" s="53"/>
      <c r="H285" s="53"/>
    </row>
    <row r="286" spans="6:8">
      <c r="F286" s="53"/>
      <c r="G286" s="53"/>
      <c r="H286" s="53"/>
    </row>
    <row r="287" spans="6:8">
      <c r="F287" s="53"/>
      <c r="G287" s="53"/>
      <c r="H287" s="53"/>
    </row>
    <row r="288" spans="6:8">
      <c r="F288" s="53"/>
      <c r="G288" s="53"/>
      <c r="H288" s="53"/>
    </row>
    <row r="289" spans="6:8">
      <c r="F289" s="53"/>
      <c r="G289" s="53"/>
      <c r="H289" s="53"/>
    </row>
    <row r="290" spans="6:8">
      <c r="F290" s="53"/>
      <c r="G290" s="53"/>
      <c r="H290" s="53"/>
    </row>
    <row r="291" spans="6:8">
      <c r="F291" s="53"/>
      <c r="G291" s="53"/>
      <c r="H291" s="53"/>
    </row>
    <row r="292" spans="6:8">
      <c r="F292" s="53"/>
      <c r="G292" s="53"/>
      <c r="H292" s="53"/>
    </row>
    <row r="293" spans="6:8">
      <c r="F293" s="53"/>
      <c r="G293" s="53"/>
      <c r="H293" s="53"/>
    </row>
    <row r="294" spans="6:8">
      <c r="F294" s="53"/>
      <c r="G294" s="53"/>
      <c r="H294" s="53"/>
    </row>
    <row r="295" spans="6:8">
      <c r="F295" s="53"/>
      <c r="G295" s="53"/>
      <c r="H295" s="53"/>
    </row>
    <row r="296" spans="6:8">
      <c r="F296" s="53"/>
      <c r="G296" s="53"/>
      <c r="H296" s="53"/>
    </row>
    <row r="297" spans="6:8">
      <c r="F297" s="53"/>
      <c r="G297" s="53"/>
      <c r="H297" s="53"/>
    </row>
    <row r="298" spans="6:8">
      <c r="F298" s="53"/>
      <c r="G298" s="53"/>
      <c r="H298" s="53"/>
    </row>
    <row r="299" spans="6:8">
      <c r="F299" s="53"/>
      <c r="G299" s="53"/>
      <c r="H299" s="53"/>
    </row>
    <row r="300" spans="6:8">
      <c r="F300" s="53"/>
      <c r="G300" s="53"/>
      <c r="H300" s="53"/>
    </row>
    <row r="301" spans="6:8">
      <c r="F301" s="53"/>
      <c r="G301" s="53"/>
      <c r="H301" s="53"/>
    </row>
    <row r="302" spans="6:8">
      <c r="F302" s="53"/>
      <c r="G302" s="53"/>
      <c r="H302" s="53"/>
    </row>
    <row r="303" spans="6:8">
      <c r="F303" s="53"/>
      <c r="G303" s="53"/>
      <c r="H303" s="53"/>
    </row>
    <row r="304" spans="6:8">
      <c r="F304" s="53"/>
      <c r="G304" s="53"/>
      <c r="H304" s="53"/>
    </row>
    <row r="305" spans="6:8">
      <c r="F305" s="53"/>
      <c r="G305" s="53"/>
      <c r="H305" s="53"/>
    </row>
    <row r="306" spans="6:8">
      <c r="F306" s="53"/>
      <c r="G306" s="53"/>
      <c r="H306" s="53"/>
    </row>
    <row r="307" spans="6:8">
      <c r="F307" s="53"/>
      <c r="G307" s="53"/>
      <c r="H307" s="53"/>
    </row>
    <row r="308" spans="6:8">
      <c r="F308" s="53"/>
      <c r="G308" s="53"/>
      <c r="H308" s="53"/>
    </row>
    <row r="309" spans="6:8">
      <c r="F309" s="53"/>
      <c r="G309" s="53"/>
      <c r="H309" s="53"/>
    </row>
    <row r="310" spans="6:8">
      <c r="F310" s="53"/>
      <c r="G310" s="53"/>
      <c r="H310" s="53"/>
    </row>
    <row r="311" spans="6:8">
      <c r="F311" s="53"/>
      <c r="G311" s="53"/>
      <c r="H311" s="53"/>
    </row>
    <row r="312" spans="6:8">
      <c r="F312" s="53"/>
      <c r="G312" s="53"/>
      <c r="H312" s="53"/>
    </row>
    <row r="313" spans="6:8">
      <c r="F313" s="53"/>
      <c r="G313" s="53"/>
      <c r="H313" s="53"/>
    </row>
    <row r="314" spans="6:8">
      <c r="F314" s="53"/>
      <c r="G314" s="53"/>
      <c r="H314" s="53"/>
    </row>
    <row r="315" spans="6:8">
      <c r="F315" s="53"/>
      <c r="G315" s="53"/>
      <c r="H315" s="53"/>
    </row>
    <row r="316" spans="6:8">
      <c r="F316" s="53"/>
      <c r="G316" s="53"/>
      <c r="H316" s="53"/>
    </row>
    <row r="317" spans="6:8">
      <c r="F317" s="53"/>
      <c r="G317" s="53"/>
      <c r="H317" s="53"/>
    </row>
    <row r="318" spans="6:8">
      <c r="F318" s="61"/>
      <c r="G318" s="61"/>
      <c r="H318" s="61"/>
    </row>
  </sheetData>
  <mergeCells count="2">
    <mergeCell ref="A1:N1"/>
    <mergeCell ref="D2:E2"/>
  </mergeCells>
  <dataValidations count="4">
    <dataValidation type="list" allowBlank="1" showInputMessage="1" showErrorMessage="1" errorTitle="DİKKAT !!!!" error="LÜTFEN YANDA AÇILAN OK ARACILIĞIYLA UYGUN SEÇENEĞİ GİRİN&#10;KÖYDES" sqref="I21:I65485 I2">
      <formula1>$CD$3:$CD$5</formula1>
    </dataValidation>
    <dataValidation type="list" allowBlank="1" showInputMessage="1" showErrorMessage="1" errorTitle="DİKKAT !!!" error="LÜTFEN YANDA AÇILAN OK ARACILIĞIYLA UYGUN SEÇENEĞİ GİRİN&#10;KÖYDES" sqref="J21:J65485 J2">
      <formula1>$CE$3:$CE$5</formula1>
    </dataValidation>
    <dataValidation type="list" allowBlank="1" showInputMessage="1" showErrorMessage="1" errorTitle="DİKKAT !!!!" error="LÜTFEN YANDA AÇILAN OK ARACILIĞIYLA UYGUN SEÇENEĞİ GİRİN&#10;KÖYDES" sqref="I3:I20">
      <formula1>$BX$3:$BX$6</formula1>
    </dataValidation>
    <dataValidation type="list" allowBlank="1" showInputMessage="1" showErrorMessage="1" errorTitle="DİKKAT !!!" error="LÜTFEN YANDA AÇILAN OK ARACILIĞIYLA UYGUN SEÇENEĞİ GİRİN&#10;KÖYDES" sqref="J3:J20">
      <formula1>$BY$3:$BY$5</formula1>
    </dataValidation>
  </dataValidations>
  <pageMargins left="0.32" right="0.22" top="0.53" bottom="0.49"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sheetPr>
    <tabColor theme="9" tint="0.39997558519241921"/>
  </sheetPr>
  <dimension ref="A1:BY355"/>
  <sheetViews>
    <sheetView topLeftCell="A31" workbookViewId="0">
      <selection sqref="A1:XFD44"/>
    </sheetView>
  </sheetViews>
  <sheetFormatPr defaultColWidth="9.140625" defaultRowHeight="12.75"/>
  <cols>
    <col min="1" max="1" width="3.5703125" style="45" bestFit="1" customWidth="1"/>
    <col min="2" max="2" width="7.28515625" style="45" customWidth="1"/>
    <col min="3" max="3" width="10.85546875" style="45" customWidth="1"/>
    <col min="4" max="4" width="11.7109375" style="45" hidden="1" customWidth="1"/>
    <col min="5" max="5" width="56" style="45" bestFit="1" customWidth="1"/>
    <col min="6" max="6" width="14.28515625" style="70" bestFit="1" customWidth="1"/>
    <col min="7" max="7" width="14.28515625" style="71" bestFit="1" customWidth="1"/>
    <col min="8" max="8" width="16" style="72" customWidth="1"/>
    <col min="9" max="9" width="11.7109375" style="69" bestFit="1" customWidth="1"/>
    <col min="10" max="10" width="9" style="73" bestFit="1" customWidth="1"/>
    <col min="11" max="12" width="8.140625" style="45" bestFit="1" customWidth="1"/>
    <col min="13" max="13" width="8.140625" style="69" bestFit="1" customWidth="1"/>
    <col min="14" max="14" width="8.7109375" style="74" bestFit="1" customWidth="1"/>
    <col min="15" max="15" width="18.85546875" style="74" hidden="1" customWidth="1"/>
    <col min="16" max="16" width="9" style="74" bestFit="1" customWidth="1"/>
    <col min="17" max="17" width="7.5703125" style="74" bestFit="1" customWidth="1"/>
    <col min="18" max="19" width="6.140625" style="69" bestFit="1" customWidth="1"/>
    <col min="20" max="20" width="8.7109375" style="69" bestFit="1" customWidth="1"/>
    <col min="21" max="21" width="6.42578125" style="45" bestFit="1" customWidth="1"/>
    <col min="22" max="22" width="4.42578125" style="45" bestFit="1" customWidth="1"/>
    <col min="23" max="23" width="11.28515625" style="302" bestFit="1" customWidth="1"/>
    <col min="24" max="32" width="16.28515625" style="43" customWidth="1"/>
    <col min="33" max="33" width="15.140625" style="43" customWidth="1"/>
    <col min="34" max="39" width="9.140625" style="43"/>
    <col min="40" max="40" width="16.85546875" style="43" customWidth="1"/>
    <col min="41" max="45" width="9.140625" style="43"/>
    <col min="46" max="46" width="10" style="43" customWidth="1"/>
    <col min="47" max="47" width="9.140625" style="43"/>
    <col min="48" max="48" width="10.7109375" style="44" bestFit="1" customWidth="1"/>
    <col min="49" max="49" width="10.7109375" style="43" bestFit="1" customWidth="1"/>
    <col min="50" max="77" width="9.140625" style="43"/>
    <col min="78" max="16384" width="9.140625" style="45"/>
  </cols>
  <sheetData>
    <row r="1" spans="1:77" ht="30" customHeight="1">
      <c r="A1" s="594" t="s">
        <v>186</v>
      </c>
      <c r="B1" s="594"/>
      <c r="C1" s="594"/>
      <c r="D1" s="594"/>
      <c r="E1" s="594"/>
      <c r="F1" s="594"/>
      <c r="G1" s="594"/>
      <c r="H1" s="594"/>
      <c r="I1" s="594"/>
      <c r="J1" s="594"/>
      <c r="K1" s="594"/>
      <c r="L1" s="594"/>
      <c r="M1" s="594"/>
      <c r="N1" s="594"/>
      <c r="O1" s="594"/>
      <c r="P1" s="594"/>
      <c r="Q1" s="594"/>
      <c r="R1" s="594"/>
      <c r="S1" s="594"/>
      <c r="T1" s="594"/>
      <c r="U1" s="594"/>
      <c r="V1" s="594"/>
      <c r="W1" s="594"/>
    </row>
    <row r="2" spans="1:77" ht="30" customHeight="1">
      <c r="A2" s="322" t="s">
        <v>275</v>
      </c>
      <c r="B2" s="323" t="s">
        <v>102</v>
      </c>
      <c r="C2" s="323" t="s">
        <v>103</v>
      </c>
      <c r="D2" s="324" t="s">
        <v>104</v>
      </c>
      <c r="E2" s="323" t="s">
        <v>105</v>
      </c>
      <c r="F2" s="322" t="s">
        <v>170</v>
      </c>
      <c r="G2" s="325" t="s">
        <v>106</v>
      </c>
      <c r="H2" s="325" t="s">
        <v>107</v>
      </c>
      <c r="I2" s="322" t="s">
        <v>108</v>
      </c>
      <c r="J2" s="325" t="s">
        <v>109</v>
      </c>
      <c r="K2" s="325" t="s">
        <v>110</v>
      </c>
      <c r="L2" s="325" t="s">
        <v>111</v>
      </c>
      <c r="M2" s="325" t="s">
        <v>112</v>
      </c>
      <c r="N2" s="326" t="s">
        <v>149</v>
      </c>
      <c r="O2" s="326" t="s">
        <v>151</v>
      </c>
      <c r="P2" s="326" t="s">
        <v>166</v>
      </c>
      <c r="Q2" s="326" t="s">
        <v>127</v>
      </c>
      <c r="R2" s="325" t="s">
        <v>113</v>
      </c>
      <c r="S2" s="325" t="s">
        <v>114</v>
      </c>
      <c r="T2" s="325" t="s">
        <v>115</v>
      </c>
      <c r="U2" s="599" t="s">
        <v>116</v>
      </c>
      <c r="V2" s="599"/>
      <c r="W2" s="329" t="s">
        <v>117</v>
      </c>
      <c r="X2" s="45"/>
      <c r="Y2" s="45"/>
      <c r="Z2" s="45"/>
      <c r="AA2" s="45"/>
      <c r="AB2" s="45"/>
      <c r="AC2" s="45"/>
      <c r="AD2" s="45"/>
      <c r="AE2" s="45"/>
      <c r="AF2" s="45"/>
      <c r="AG2" s="45"/>
      <c r="AH2" s="45"/>
      <c r="AI2" s="45"/>
      <c r="AJ2" s="45"/>
      <c r="AK2" s="45"/>
      <c r="AL2" s="45"/>
      <c r="AM2" s="45"/>
      <c r="AN2" s="45"/>
      <c r="AO2" s="45"/>
      <c r="AP2" s="45"/>
      <c r="AQ2" s="46"/>
      <c r="AR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row>
    <row r="3" spans="1:77" s="48" customFormat="1" ht="30" customHeight="1">
      <c r="A3" s="308">
        <v>1</v>
      </c>
      <c r="B3" s="308" t="s">
        <v>199</v>
      </c>
      <c r="C3" s="289" t="s">
        <v>225</v>
      </c>
      <c r="D3" s="290"/>
      <c r="E3" s="291" t="s">
        <v>296</v>
      </c>
      <c r="F3" s="600">
        <v>8387776.4900000002</v>
      </c>
      <c r="G3" s="600">
        <v>7108285.1600000001</v>
      </c>
      <c r="H3" s="600">
        <v>8387776.4900000002</v>
      </c>
      <c r="I3" s="596">
        <f>F3+F4+F5+F6+F7+F8+F9+F10+F11-H3</f>
        <v>0</v>
      </c>
      <c r="J3" s="309"/>
      <c r="K3" s="308"/>
      <c r="L3" s="310"/>
      <c r="M3" s="310"/>
      <c r="N3" s="311"/>
      <c r="O3" s="311"/>
      <c r="P3" s="310"/>
      <c r="Q3" s="310">
        <v>1</v>
      </c>
      <c r="R3" s="306"/>
      <c r="S3" s="308"/>
      <c r="T3" s="312"/>
      <c r="U3" s="295"/>
      <c r="V3" s="295"/>
      <c r="W3" s="313" t="s">
        <v>310</v>
      </c>
      <c r="X3" s="47"/>
      <c r="Y3" s="47"/>
      <c r="Z3" s="47"/>
      <c r="AA3" s="47"/>
      <c r="AB3" s="47"/>
      <c r="AC3" s="47"/>
      <c r="AD3" s="47"/>
      <c r="AE3" s="47"/>
      <c r="AF3" s="47"/>
      <c r="AG3" s="47"/>
      <c r="AH3" s="47"/>
      <c r="AI3" s="47"/>
      <c r="AJ3" s="47"/>
      <c r="AK3" s="47"/>
      <c r="AL3" s="47"/>
      <c r="AN3" s="49" t="s">
        <v>114</v>
      </c>
      <c r="AP3" s="47"/>
      <c r="AQ3" s="47"/>
      <c r="AR3" s="47"/>
      <c r="AT3" s="50"/>
      <c r="AU3" s="50"/>
      <c r="AV3" s="51"/>
      <c r="AW3" s="50"/>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row>
    <row r="4" spans="1:77" s="48" customFormat="1" ht="30" customHeight="1">
      <c r="A4" s="308">
        <v>2</v>
      </c>
      <c r="B4" s="308" t="s">
        <v>199</v>
      </c>
      <c r="C4" s="289" t="s">
        <v>225</v>
      </c>
      <c r="D4" s="290"/>
      <c r="E4" s="291" t="s">
        <v>297</v>
      </c>
      <c r="F4" s="600"/>
      <c r="G4" s="600"/>
      <c r="H4" s="600"/>
      <c r="I4" s="596"/>
      <c r="J4" s="309"/>
      <c r="K4" s="308"/>
      <c r="L4" s="310"/>
      <c r="M4" s="310"/>
      <c r="N4" s="311"/>
      <c r="O4" s="311"/>
      <c r="P4" s="310"/>
      <c r="Q4" s="310">
        <v>0.5</v>
      </c>
      <c r="R4" s="306"/>
      <c r="S4" s="308"/>
      <c r="T4" s="312"/>
      <c r="U4" s="295"/>
      <c r="V4" s="295"/>
      <c r="W4" s="313" t="s">
        <v>310</v>
      </c>
      <c r="X4" s="47"/>
      <c r="Y4" s="47"/>
      <c r="Z4" s="47"/>
      <c r="AA4" s="47"/>
      <c r="AB4" s="47"/>
      <c r="AC4" s="47"/>
      <c r="AD4" s="47"/>
      <c r="AE4" s="47"/>
      <c r="AF4" s="47"/>
      <c r="AG4" s="47"/>
      <c r="AH4" s="47"/>
      <c r="AI4" s="47"/>
      <c r="AJ4" s="47"/>
      <c r="AK4" s="47"/>
      <c r="AL4" s="47"/>
      <c r="AN4" s="49" t="s">
        <v>124</v>
      </c>
      <c r="AP4" s="47"/>
      <c r="AQ4" s="47"/>
      <c r="AR4" s="47"/>
      <c r="AT4" s="50"/>
      <c r="AU4" s="50"/>
      <c r="AV4" s="51"/>
      <c r="AW4" s="50"/>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row>
    <row r="5" spans="1:77" s="48" customFormat="1" ht="30" customHeight="1">
      <c r="A5" s="308">
        <v>3</v>
      </c>
      <c r="B5" s="308" t="s">
        <v>199</v>
      </c>
      <c r="C5" s="289" t="s">
        <v>225</v>
      </c>
      <c r="D5" s="290"/>
      <c r="E5" s="291" t="s">
        <v>298</v>
      </c>
      <c r="F5" s="600"/>
      <c r="G5" s="600"/>
      <c r="H5" s="600"/>
      <c r="I5" s="596"/>
      <c r="J5" s="309"/>
      <c r="K5" s="308"/>
      <c r="L5" s="310"/>
      <c r="M5" s="310"/>
      <c r="N5" s="311"/>
      <c r="O5" s="273"/>
      <c r="P5" s="310"/>
      <c r="Q5" s="310"/>
      <c r="R5" s="314">
        <v>1</v>
      </c>
      <c r="S5" s="308"/>
      <c r="T5" s="312"/>
      <c r="U5" s="295"/>
      <c r="V5" s="295"/>
      <c r="W5" s="313" t="s">
        <v>310</v>
      </c>
      <c r="X5" s="47"/>
      <c r="Y5" s="47"/>
      <c r="Z5" s="47"/>
      <c r="AA5" s="47"/>
      <c r="AB5" s="47"/>
      <c r="AC5" s="47"/>
      <c r="AD5" s="47"/>
      <c r="AE5" s="47"/>
      <c r="AF5" s="47"/>
      <c r="AG5" s="47"/>
      <c r="AH5" s="47"/>
      <c r="AI5" s="47"/>
      <c r="AJ5" s="47"/>
      <c r="AK5" s="47"/>
      <c r="AL5" s="47"/>
      <c r="AN5" s="49" t="s">
        <v>125</v>
      </c>
      <c r="AP5" s="47"/>
      <c r="AQ5" s="47"/>
      <c r="AR5" s="47"/>
      <c r="AT5" s="50"/>
      <c r="AU5" s="50"/>
      <c r="AV5" s="51"/>
      <c r="AW5" s="50"/>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row>
    <row r="6" spans="1:77" s="48" customFormat="1" ht="30" customHeight="1">
      <c r="A6" s="308">
        <v>4</v>
      </c>
      <c r="B6" s="308" t="s">
        <v>199</v>
      </c>
      <c r="C6" s="289" t="s">
        <v>225</v>
      </c>
      <c r="D6" s="290"/>
      <c r="E6" s="291" t="s">
        <v>299</v>
      </c>
      <c r="F6" s="600"/>
      <c r="G6" s="600"/>
      <c r="H6" s="600"/>
      <c r="I6" s="596"/>
      <c r="J6" s="309"/>
      <c r="K6" s="308"/>
      <c r="L6" s="310"/>
      <c r="M6" s="310"/>
      <c r="N6" s="311"/>
      <c r="O6" s="273"/>
      <c r="P6" s="315"/>
      <c r="Q6" s="315"/>
      <c r="R6" s="314">
        <v>1</v>
      </c>
      <c r="S6" s="308"/>
      <c r="T6" s="316"/>
      <c r="U6" s="262"/>
      <c r="V6" s="262"/>
      <c r="W6" s="313" t="s">
        <v>310</v>
      </c>
      <c r="X6" s="47"/>
      <c r="Y6" s="47"/>
      <c r="Z6" s="47"/>
      <c r="AA6" s="47"/>
      <c r="AB6" s="47"/>
      <c r="AC6" s="47"/>
      <c r="AD6" s="47"/>
      <c r="AE6" s="47"/>
      <c r="AF6" s="47"/>
      <c r="AG6" s="47"/>
      <c r="AH6" s="47"/>
      <c r="AI6" s="47"/>
      <c r="AJ6" s="47"/>
      <c r="AK6" s="47"/>
      <c r="AL6" s="47"/>
      <c r="AM6" s="47"/>
      <c r="AN6" s="49" t="s">
        <v>126</v>
      </c>
      <c r="AO6" s="47"/>
      <c r="AP6" s="47"/>
      <c r="AQ6" s="47"/>
      <c r="AR6" s="47"/>
      <c r="AT6" s="50"/>
      <c r="AU6" s="50"/>
      <c r="AV6" s="51"/>
      <c r="AW6" s="50"/>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row>
    <row r="7" spans="1:77" s="48" customFormat="1" ht="30" customHeight="1">
      <c r="A7" s="308">
        <v>5</v>
      </c>
      <c r="B7" s="308" t="s">
        <v>199</v>
      </c>
      <c r="C7" s="292" t="s">
        <v>249</v>
      </c>
      <c r="D7" s="293"/>
      <c r="E7" s="294" t="s">
        <v>304</v>
      </c>
      <c r="F7" s="600"/>
      <c r="G7" s="600"/>
      <c r="H7" s="600"/>
      <c r="I7" s="596"/>
      <c r="J7" s="309"/>
      <c r="K7" s="308"/>
      <c r="L7" s="315"/>
      <c r="M7" s="315"/>
      <c r="N7" s="311"/>
      <c r="O7" s="273"/>
      <c r="P7" s="315"/>
      <c r="Q7" s="274"/>
      <c r="R7" s="314">
        <v>8</v>
      </c>
      <c r="S7" s="308"/>
      <c r="T7" s="316"/>
      <c r="U7" s="262"/>
      <c r="V7" s="262"/>
      <c r="W7" s="313" t="s">
        <v>310</v>
      </c>
      <c r="X7" s="47"/>
      <c r="Y7" s="47"/>
      <c r="Z7" s="47"/>
      <c r="AA7" s="47"/>
      <c r="AB7" s="47"/>
      <c r="AC7" s="47"/>
      <c r="AD7" s="47"/>
      <c r="AE7" s="47"/>
      <c r="AF7" s="47"/>
      <c r="AG7" s="47"/>
      <c r="AH7" s="47"/>
      <c r="AI7" s="47"/>
      <c r="AJ7" s="47"/>
      <c r="AK7" s="47"/>
      <c r="AL7" s="47"/>
      <c r="AM7" s="47"/>
      <c r="AN7" s="47"/>
      <c r="AO7" s="47"/>
      <c r="AP7" s="47"/>
      <c r="AQ7" s="47"/>
      <c r="AR7" s="47"/>
      <c r="AT7" s="50"/>
      <c r="AU7" s="50"/>
      <c r="AV7" s="51"/>
      <c r="AW7" s="50"/>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row>
    <row r="8" spans="1:77" s="48" customFormat="1" ht="30" customHeight="1">
      <c r="A8" s="308">
        <v>6</v>
      </c>
      <c r="B8" s="308" t="s">
        <v>199</v>
      </c>
      <c r="C8" s="292" t="s">
        <v>249</v>
      </c>
      <c r="D8" s="293"/>
      <c r="E8" s="294" t="s">
        <v>305</v>
      </c>
      <c r="F8" s="600"/>
      <c r="G8" s="600"/>
      <c r="H8" s="600"/>
      <c r="I8" s="596"/>
      <c r="J8" s="309"/>
      <c r="K8" s="308"/>
      <c r="L8" s="315"/>
      <c r="M8" s="315"/>
      <c r="N8" s="311"/>
      <c r="O8" s="273"/>
      <c r="P8" s="315"/>
      <c r="Q8" s="274"/>
      <c r="R8" s="314">
        <v>16</v>
      </c>
      <c r="S8" s="308"/>
      <c r="T8" s="316"/>
      <c r="U8" s="262"/>
      <c r="V8" s="262"/>
      <c r="W8" s="313" t="s">
        <v>310</v>
      </c>
      <c r="X8" s="47"/>
      <c r="Y8" s="47"/>
      <c r="Z8" s="47"/>
      <c r="AA8" s="47"/>
      <c r="AB8" s="47"/>
      <c r="AC8" s="47"/>
      <c r="AD8" s="47"/>
      <c r="AE8" s="47"/>
      <c r="AF8" s="47"/>
      <c r="AG8" s="47"/>
      <c r="AH8" s="47"/>
      <c r="AI8" s="47"/>
      <c r="AJ8" s="47"/>
      <c r="AK8" s="47"/>
      <c r="AL8" s="47"/>
      <c r="AM8" s="47"/>
      <c r="AN8" s="47"/>
      <c r="AO8" s="47"/>
      <c r="AP8" s="47"/>
      <c r="AQ8" s="47"/>
      <c r="AR8" s="47"/>
      <c r="AT8" s="50"/>
      <c r="AU8" s="50"/>
      <c r="AV8" s="51"/>
      <c r="AW8" s="50"/>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row>
    <row r="9" spans="1:77" s="48" customFormat="1" ht="30" customHeight="1">
      <c r="A9" s="308">
        <v>7</v>
      </c>
      <c r="B9" s="308" t="s">
        <v>199</v>
      </c>
      <c r="C9" s="292" t="s">
        <v>249</v>
      </c>
      <c r="D9" s="293"/>
      <c r="E9" s="294" t="s">
        <v>316</v>
      </c>
      <c r="F9" s="600"/>
      <c r="G9" s="600"/>
      <c r="H9" s="600"/>
      <c r="I9" s="596"/>
      <c r="J9" s="309"/>
      <c r="K9" s="308"/>
      <c r="L9" s="315"/>
      <c r="M9" s="315"/>
      <c r="N9" s="311"/>
      <c r="O9" s="311"/>
      <c r="P9" s="315"/>
      <c r="Q9" s="315"/>
      <c r="R9" s="314">
        <v>6</v>
      </c>
      <c r="S9" s="308"/>
      <c r="T9" s="316"/>
      <c r="U9" s="262"/>
      <c r="V9" s="262"/>
      <c r="W9" s="313" t="s">
        <v>310</v>
      </c>
      <c r="X9" s="275"/>
      <c r="Y9" s="275"/>
      <c r="Z9" s="275"/>
      <c r="AA9" s="275"/>
      <c r="AB9" s="275"/>
      <c r="AC9" s="275"/>
      <c r="AD9" s="275"/>
      <c r="AE9" s="275"/>
      <c r="AF9" s="275"/>
      <c r="AG9" s="47"/>
      <c r="AH9" s="47"/>
      <c r="AI9" s="47"/>
      <c r="AJ9" s="47"/>
      <c r="AK9" s="47"/>
      <c r="AL9" s="47"/>
      <c r="AM9" s="47"/>
      <c r="AN9" s="47"/>
      <c r="AO9" s="47"/>
      <c r="AP9" s="47"/>
      <c r="AQ9" s="47"/>
      <c r="AR9" s="47"/>
      <c r="AT9" s="50"/>
      <c r="AU9" s="50"/>
      <c r="AV9" s="51"/>
      <c r="AW9" s="50"/>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row>
    <row r="10" spans="1:77" s="48" customFormat="1" ht="30" customHeight="1">
      <c r="A10" s="308">
        <v>8</v>
      </c>
      <c r="B10" s="308" t="s">
        <v>199</v>
      </c>
      <c r="C10" s="289" t="s">
        <v>242</v>
      </c>
      <c r="D10" s="294"/>
      <c r="E10" s="294" t="s">
        <v>301</v>
      </c>
      <c r="F10" s="600"/>
      <c r="G10" s="600"/>
      <c r="H10" s="600"/>
      <c r="I10" s="596"/>
      <c r="J10" s="309"/>
      <c r="K10" s="308"/>
      <c r="L10" s="315"/>
      <c r="M10" s="315"/>
      <c r="N10" s="311"/>
      <c r="O10" s="311"/>
      <c r="P10" s="315"/>
      <c r="Q10" s="315">
        <v>1.5</v>
      </c>
      <c r="R10" s="314"/>
      <c r="S10" s="308"/>
      <c r="T10" s="316"/>
      <c r="U10" s="262"/>
      <c r="V10" s="262"/>
      <c r="W10" s="313" t="s">
        <v>310</v>
      </c>
      <c r="Y10" s="275"/>
      <c r="Z10" s="275"/>
      <c r="AA10" s="275"/>
      <c r="AB10" s="275"/>
      <c r="AC10" s="275"/>
      <c r="AD10" s="275"/>
      <c r="AE10" s="275"/>
      <c r="AF10" s="275"/>
      <c r="AG10" s="47"/>
      <c r="AH10" s="47"/>
      <c r="AI10" s="47"/>
      <c r="AJ10" s="47"/>
      <c r="AK10" s="47"/>
      <c r="AL10" s="47"/>
      <c r="AM10" s="47"/>
      <c r="AN10" s="47"/>
      <c r="AO10" s="47"/>
      <c r="AP10" s="47"/>
      <c r="AQ10" s="47"/>
      <c r="AR10" s="47"/>
      <c r="AT10" s="50"/>
      <c r="AU10" s="50"/>
      <c r="AV10" s="51"/>
      <c r="AW10" s="50"/>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row>
    <row r="11" spans="1:77" s="48" customFormat="1" ht="30" customHeight="1">
      <c r="A11" s="308">
        <v>9</v>
      </c>
      <c r="B11" s="308" t="s">
        <v>199</v>
      </c>
      <c r="C11" s="292" t="s">
        <v>252</v>
      </c>
      <c r="D11" s="293"/>
      <c r="E11" s="291" t="s">
        <v>307</v>
      </c>
      <c r="F11" s="600"/>
      <c r="G11" s="600"/>
      <c r="H11" s="600"/>
      <c r="I11" s="596"/>
      <c r="J11" s="309"/>
      <c r="K11" s="308"/>
      <c r="L11" s="315"/>
      <c r="M11" s="315"/>
      <c r="N11" s="311"/>
      <c r="O11" s="311"/>
      <c r="P11" s="315"/>
      <c r="Q11" s="315"/>
      <c r="R11" s="314">
        <v>4.5</v>
      </c>
      <c r="S11" s="308"/>
      <c r="T11" s="316"/>
      <c r="U11" s="262"/>
      <c r="V11" s="262"/>
      <c r="W11" s="313" t="s">
        <v>310</v>
      </c>
      <c r="X11" s="275"/>
      <c r="Y11" s="275"/>
      <c r="Z11" s="275"/>
      <c r="AA11" s="275"/>
      <c r="AB11" s="275"/>
      <c r="AC11" s="275"/>
      <c r="AD11" s="275"/>
      <c r="AE11" s="275"/>
      <c r="AF11" s="275"/>
      <c r="AG11" s="47"/>
      <c r="AH11" s="47"/>
      <c r="AI11" s="47"/>
      <c r="AJ11" s="47"/>
      <c r="AK11" s="47"/>
      <c r="AL11" s="47"/>
      <c r="AM11" s="47"/>
      <c r="AN11" s="47"/>
      <c r="AO11" s="47"/>
      <c r="AP11" s="47"/>
      <c r="AQ11" s="47"/>
      <c r="AR11" s="47"/>
      <c r="AT11" s="50"/>
      <c r="AU11" s="50"/>
      <c r="AV11" s="51"/>
      <c r="AW11" s="50"/>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row>
    <row r="12" spans="1:77" s="48" customFormat="1" ht="30" customHeight="1">
      <c r="A12" s="308">
        <v>10</v>
      </c>
      <c r="B12" s="308" t="s">
        <v>199</v>
      </c>
      <c r="C12" s="295" t="s">
        <v>198</v>
      </c>
      <c r="D12" s="293"/>
      <c r="E12" s="291" t="s">
        <v>289</v>
      </c>
      <c r="F12" s="317">
        <v>297360</v>
      </c>
      <c r="G12" s="317">
        <v>252000</v>
      </c>
      <c r="H12" s="317">
        <v>269806</v>
      </c>
      <c r="I12" s="318">
        <f>F12-H12</f>
        <v>27554</v>
      </c>
      <c r="J12" s="309"/>
      <c r="K12" s="308"/>
      <c r="L12" s="316"/>
      <c r="M12" s="316"/>
      <c r="N12" s="311"/>
      <c r="O12" s="311"/>
      <c r="P12" s="402">
        <v>3</v>
      </c>
      <c r="Q12" s="316"/>
      <c r="R12" s="314"/>
      <c r="S12" s="308"/>
      <c r="T12" s="312"/>
      <c r="U12" s="316"/>
      <c r="V12" s="316"/>
      <c r="W12" s="313" t="s">
        <v>310</v>
      </c>
      <c r="X12" s="275"/>
      <c r="Y12" s="275"/>
      <c r="Z12" s="275"/>
      <c r="AA12" s="275"/>
      <c r="AB12" s="275"/>
      <c r="AC12" s="275"/>
      <c r="AD12" s="275"/>
      <c r="AE12" s="275"/>
      <c r="AF12" s="275"/>
      <c r="AG12" s="47"/>
      <c r="AH12" s="47"/>
      <c r="AI12" s="47"/>
      <c r="AJ12" s="47"/>
      <c r="AK12" s="47"/>
      <c r="AL12" s="48" t="s">
        <v>118</v>
      </c>
      <c r="AM12" s="48" t="s">
        <v>121</v>
      </c>
      <c r="AN12" s="49" t="s">
        <v>109</v>
      </c>
      <c r="AO12" s="48" t="s">
        <v>120</v>
      </c>
      <c r="AP12" s="47"/>
      <c r="AQ12" s="47"/>
      <c r="AR12" s="47"/>
      <c r="AT12" s="50" t="s">
        <v>118</v>
      </c>
      <c r="AU12" s="50" t="s">
        <v>121</v>
      </c>
      <c r="AV12" s="51" t="s">
        <v>109</v>
      </c>
      <c r="AW12" s="50" t="s">
        <v>120</v>
      </c>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row>
    <row r="13" spans="1:77" s="48" customFormat="1" ht="30" customHeight="1">
      <c r="A13" s="308">
        <v>11</v>
      </c>
      <c r="B13" s="308" t="s">
        <v>199</v>
      </c>
      <c r="C13" s="295" t="s">
        <v>198</v>
      </c>
      <c r="D13" s="293"/>
      <c r="E13" s="296" t="s">
        <v>290</v>
      </c>
      <c r="F13" s="317">
        <v>499820</v>
      </c>
      <c r="G13" s="317">
        <v>423232.36</v>
      </c>
      <c r="H13" s="317">
        <v>499414.18</v>
      </c>
      <c r="I13" s="318">
        <f t="shared" ref="I13:I16" si="0">F13-H13</f>
        <v>405.82000000000698</v>
      </c>
      <c r="J13" s="309"/>
      <c r="K13" s="308"/>
      <c r="L13" s="316"/>
      <c r="M13" s="316"/>
      <c r="N13" s="311"/>
      <c r="O13" s="311"/>
      <c r="P13" s="402">
        <v>5</v>
      </c>
      <c r="Q13" s="316"/>
      <c r="R13" s="314"/>
      <c r="S13" s="308"/>
      <c r="T13" s="312"/>
      <c r="U13" s="316"/>
      <c r="V13" s="316"/>
      <c r="W13" s="313" t="s">
        <v>310</v>
      </c>
      <c r="X13" s="275"/>
      <c r="Y13" s="275"/>
      <c r="Z13" s="275"/>
      <c r="AA13" s="275"/>
      <c r="AB13" s="275"/>
      <c r="AC13" s="275"/>
      <c r="AD13" s="275"/>
      <c r="AE13" s="275"/>
      <c r="AF13" s="275"/>
      <c r="AG13" s="47"/>
      <c r="AH13" s="47"/>
      <c r="AI13" s="47"/>
      <c r="AJ13" s="47"/>
      <c r="AK13" s="47"/>
      <c r="AL13" s="48" t="s">
        <v>122</v>
      </c>
      <c r="AM13" s="48" t="s">
        <v>119</v>
      </c>
      <c r="AN13" s="49" t="s">
        <v>110</v>
      </c>
      <c r="AO13" s="48" t="s">
        <v>123</v>
      </c>
      <c r="AP13" s="47"/>
      <c r="AQ13" s="47"/>
      <c r="AR13" s="47"/>
      <c r="AT13" s="50"/>
      <c r="AU13" s="50"/>
      <c r="AV13" s="51"/>
      <c r="AW13" s="50"/>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row>
    <row r="14" spans="1:77" s="48" customFormat="1" ht="30" customHeight="1">
      <c r="A14" s="308">
        <v>12</v>
      </c>
      <c r="B14" s="308" t="s">
        <v>199</v>
      </c>
      <c r="C14" s="295" t="s">
        <v>198</v>
      </c>
      <c r="D14" s="298"/>
      <c r="E14" s="296" t="s">
        <v>329</v>
      </c>
      <c r="F14" s="317">
        <v>181944.2</v>
      </c>
      <c r="G14" s="317">
        <v>154190</v>
      </c>
      <c r="H14" s="317">
        <v>181944.2</v>
      </c>
      <c r="I14" s="318">
        <f t="shared" si="0"/>
        <v>0</v>
      </c>
      <c r="J14" s="309"/>
      <c r="K14" s="308"/>
      <c r="L14" s="316"/>
      <c r="M14" s="316"/>
      <c r="N14" s="311"/>
      <c r="O14" s="311"/>
      <c r="P14" s="316"/>
      <c r="Q14" s="316"/>
      <c r="R14" s="314"/>
      <c r="S14" s="308"/>
      <c r="T14" s="319">
        <v>100</v>
      </c>
      <c r="U14" s="316"/>
      <c r="V14" s="316"/>
      <c r="W14" s="313" t="s">
        <v>310</v>
      </c>
      <c r="X14" s="47"/>
      <c r="Y14" s="47"/>
      <c r="Z14" s="47"/>
      <c r="AA14" s="47"/>
      <c r="AB14" s="47"/>
      <c r="AC14" s="47"/>
      <c r="AD14" s="47"/>
      <c r="AE14" s="47"/>
      <c r="AF14" s="47"/>
      <c r="AG14" s="47"/>
      <c r="AH14" s="47"/>
      <c r="AI14" s="47"/>
      <c r="AJ14" s="47"/>
      <c r="AK14" s="47"/>
      <c r="AL14" s="48" t="s">
        <v>8</v>
      </c>
      <c r="AM14" s="48" t="s">
        <v>60</v>
      </c>
      <c r="AN14" s="49" t="s">
        <v>111</v>
      </c>
      <c r="AP14" s="47"/>
      <c r="AQ14" s="47"/>
      <c r="AR14" s="47"/>
      <c r="AT14" s="50"/>
      <c r="AU14" s="50"/>
      <c r="AV14" s="51"/>
      <c r="AW14" s="50"/>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row>
    <row r="15" spans="1:77" s="48" customFormat="1" ht="30" customHeight="1">
      <c r="A15" s="308">
        <v>13</v>
      </c>
      <c r="B15" s="308" t="s">
        <v>199</v>
      </c>
      <c r="C15" s="295" t="s">
        <v>198</v>
      </c>
      <c r="D15" s="298"/>
      <c r="E15" s="296" t="s">
        <v>279</v>
      </c>
      <c r="F15" s="317">
        <v>287920</v>
      </c>
      <c r="G15" s="317">
        <v>244000</v>
      </c>
      <c r="H15" s="317">
        <v>287920</v>
      </c>
      <c r="I15" s="318">
        <f t="shared" si="0"/>
        <v>0</v>
      </c>
      <c r="J15" s="309"/>
      <c r="K15" s="308"/>
      <c r="L15" s="316"/>
      <c r="M15" s="316"/>
      <c r="N15" s="311"/>
      <c r="O15" s="311"/>
      <c r="P15" s="316"/>
      <c r="Q15" s="316"/>
      <c r="R15" s="314"/>
      <c r="S15" s="308"/>
      <c r="T15" s="319">
        <v>405</v>
      </c>
      <c r="U15" s="316"/>
      <c r="V15" s="316"/>
      <c r="W15" s="313" t="s">
        <v>310</v>
      </c>
      <c r="X15" s="47"/>
      <c r="Y15" s="47"/>
      <c r="Z15" s="47"/>
      <c r="AA15" s="47"/>
      <c r="AB15" s="47"/>
      <c r="AC15" s="47"/>
      <c r="AD15" s="47"/>
      <c r="AE15" s="47"/>
      <c r="AF15" s="47"/>
      <c r="AG15" s="47"/>
      <c r="AH15" s="47"/>
      <c r="AI15" s="47"/>
      <c r="AJ15" s="47"/>
      <c r="AK15" s="47"/>
      <c r="AL15" s="47"/>
      <c r="AN15" s="49" t="s">
        <v>112</v>
      </c>
      <c r="AP15" s="47"/>
      <c r="AQ15" s="47"/>
      <c r="AR15" s="47"/>
      <c r="AT15" s="50"/>
      <c r="AU15" s="50"/>
      <c r="AV15" s="51"/>
      <c r="AW15" s="50"/>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row>
    <row r="16" spans="1:77" s="48" customFormat="1" ht="30" customHeight="1">
      <c r="A16" s="308">
        <v>14</v>
      </c>
      <c r="B16" s="308" t="s">
        <v>199</v>
      </c>
      <c r="C16" s="295" t="s">
        <v>198</v>
      </c>
      <c r="D16" s="298"/>
      <c r="E16" s="296" t="s">
        <v>328</v>
      </c>
      <c r="F16" s="317">
        <v>300000</v>
      </c>
      <c r="G16" s="317">
        <v>254237.29</v>
      </c>
      <c r="H16" s="317">
        <v>300000</v>
      </c>
      <c r="I16" s="318">
        <f t="shared" si="0"/>
        <v>0</v>
      </c>
      <c r="J16" s="309"/>
      <c r="K16" s="308"/>
      <c r="L16" s="316"/>
      <c r="M16" s="316"/>
      <c r="N16" s="311"/>
      <c r="O16" s="311"/>
      <c r="P16" s="316"/>
      <c r="Q16" s="316"/>
      <c r="R16" s="314"/>
      <c r="S16" s="308"/>
      <c r="T16" s="319"/>
      <c r="U16" s="316"/>
      <c r="V16" s="316"/>
      <c r="W16" s="313" t="s">
        <v>310</v>
      </c>
      <c r="X16" s="47"/>
      <c r="Y16" s="47"/>
      <c r="Z16" s="47"/>
      <c r="AA16" s="47"/>
      <c r="AB16" s="47"/>
      <c r="AC16" s="47"/>
      <c r="AD16" s="47"/>
      <c r="AE16" s="47"/>
      <c r="AF16" s="47"/>
      <c r="AG16" s="47"/>
      <c r="AH16" s="47"/>
      <c r="AI16" s="47"/>
      <c r="AJ16" s="47"/>
      <c r="AK16" s="47"/>
      <c r="AL16" s="47"/>
      <c r="AN16" s="49"/>
      <c r="AP16" s="47"/>
      <c r="AQ16" s="47"/>
      <c r="AR16" s="47"/>
      <c r="AT16" s="50"/>
      <c r="AU16" s="50"/>
      <c r="AV16" s="51"/>
      <c r="AW16" s="50"/>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row>
    <row r="17" spans="1:77" s="48" customFormat="1" ht="30" customHeight="1">
      <c r="A17" s="308">
        <v>15</v>
      </c>
      <c r="B17" s="308" t="s">
        <v>199</v>
      </c>
      <c r="C17" s="295" t="s">
        <v>198</v>
      </c>
      <c r="D17" s="293"/>
      <c r="E17" s="296" t="s">
        <v>323</v>
      </c>
      <c r="F17" s="317">
        <v>182900</v>
      </c>
      <c r="G17" s="317">
        <v>155000</v>
      </c>
      <c r="H17" s="317">
        <v>182900</v>
      </c>
      <c r="I17" s="318">
        <f>F17-H17</f>
        <v>0</v>
      </c>
      <c r="J17" s="309"/>
      <c r="K17" s="308"/>
      <c r="L17" s="316"/>
      <c r="M17" s="316"/>
      <c r="N17" s="311"/>
      <c r="O17" s="311"/>
      <c r="P17" s="402">
        <v>0.7</v>
      </c>
      <c r="Q17" s="316"/>
      <c r="R17" s="314"/>
      <c r="S17" s="308"/>
      <c r="T17" s="319">
        <v>70</v>
      </c>
      <c r="U17" s="316"/>
      <c r="V17" s="316"/>
      <c r="W17" s="313" t="s">
        <v>310</v>
      </c>
      <c r="X17" s="47"/>
      <c r="Y17" s="47"/>
      <c r="Z17" s="47"/>
      <c r="AA17" s="47"/>
      <c r="AB17" s="47"/>
      <c r="AC17" s="47"/>
      <c r="AD17" s="47"/>
      <c r="AE17" s="47"/>
      <c r="AF17" s="47"/>
      <c r="AG17" s="47"/>
      <c r="AH17" s="47"/>
      <c r="AI17" s="47"/>
      <c r="AJ17" s="47"/>
      <c r="AK17" s="47"/>
      <c r="AL17" s="47"/>
      <c r="AN17" s="49"/>
      <c r="AP17" s="47"/>
      <c r="AQ17" s="47"/>
      <c r="AR17" s="47"/>
      <c r="AT17" s="50"/>
      <c r="AU17" s="50"/>
      <c r="AV17" s="51"/>
      <c r="AW17" s="50"/>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row>
    <row r="18" spans="1:77" s="48" customFormat="1" ht="30" customHeight="1">
      <c r="A18" s="308">
        <v>16</v>
      </c>
      <c r="B18" s="308" t="s">
        <v>199</v>
      </c>
      <c r="C18" s="295" t="s">
        <v>198</v>
      </c>
      <c r="D18" s="293"/>
      <c r="E18" s="296" t="s">
        <v>322</v>
      </c>
      <c r="F18" s="317">
        <v>313161.46000000002</v>
      </c>
      <c r="G18" s="317">
        <v>218000</v>
      </c>
      <c r="H18" s="317">
        <v>257240</v>
      </c>
      <c r="I18" s="318">
        <f>F18-H18</f>
        <v>55921.460000000021</v>
      </c>
      <c r="J18" s="309"/>
      <c r="K18" s="308"/>
      <c r="L18" s="316"/>
      <c r="M18" s="316"/>
      <c r="N18" s="311"/>
      <c r="O18" s="311"/>
      <c r="P18" s="402">
        <v>4.75</v>
      </c>
      <c r="Q18" s="316"/>
      <c r="R18" s="314"/>
      <c r="S18" s="308"/>
      <c r="T18" s="319"/>
      <c r="U18" s="316"/>
      <c r="V18" s="316"/>
      <c r="W18" s="313" t="s">
        <v>310</v>
      </c>
      <c r="X18" s="47"/>
      <c r="Y18" s="47"/>
      <c r="Z18" s="47"/>
      <c r="AA18" s="47"/>
      <c r="AB18" s="47"/>
      <c r="AC18" s="47"/>
      <c r="AD18" s="47"/>
      <c r="AE18" s="47"/>
      <c r="AF18" s="47"/>
      <c r="AG18" s="47"/>
      <c r="AH18" s="47"/>
      <c r="AI18" s="47"/>
      <c r="AJ18" s="47"/>
      <c r="AK18" s="47"/>
      <c r="AL18" s="47"/>
      <c r="AN18" s="49"/>
      <c r="AP18" s="47"/>
      <c r="AQ18" s="47"/>
      <c r="AR18" s="47"/>
      <c r="AT18" s="50"/>
      <c r="AU18" s="50"/>
      <c r="AV18" s="51"/>
      <c r="AW18" s="50"/>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row>
    <row r="19" spans="1:77" s="48" customFormat="1" ht="30" customHeight="1">
      <c r="A19" s="308">
        <v>17</v>
      </c>
      <c r="B19" s="308" t="s">
        <v>199</v>
      </c>
      <c r="C19" s="295" t="s">
        <v>276</v>
      </c>
      <c r="D19" s="293"/>
      <c r="E19" s="297" t="s">
        <v>295</v>
      </c>
      <c r="F19" s="600">
        <v>808300</v>
      </c>
      <c r="G19" s="596">
        <v>685000</v>
      </c>
      <c r="H19" s="601">
        <v>808300</v>
      </c>
      <c r="I19" s="596">
        <f>F19-H19</f>
        <v>0</v>
      </c>
      <c r="J19" s="309"/>
      <c r="K19" s="308"/>
      <c r="L19" s="316"/>
      <c r="M19" s="316"/>
      <c r="N19" s="311"/>
      <c r="O19" s="311"/>
      <c r="P19" s="402">
        <v>3</v>
      </c>
      <c r="Q19" s="316"/>
      <c r="R19" s="314"/>
      <c r="S19" s="308"/>
      <c r="T19" s="312"/>
      <c r="U19" s="316"/>
      <c r="V19" s="316"/>
      <c r="W19" s="313" t="s">
        <v>310</v>
      </c>
      <c r="X19" s="47"/>
      <c r="Y19" s="47"/>
      <c r="Z19" s="47"/>
      <c r="AA19" s="47"/>
      <c r="AB19" s="47"/>
      <c r="AC19" s="47"/>
      <c r="AD19" s="47"/>
      <c r="AE19" s="47"/>
      <c r="AF19" s="47"/>
      <c r="AG19" s="47"/>
      <c r="AH19" s="47"/>
      <c r="AI19" s="47"/>
      <c r="AJ19" s="47"/>
      <c r="AK19" s="47"/>
      <c r="AL19" s="47"/>
      <c r="AN19" s="48" t="s">
        <v>150</v>
      </c>
      <c r="AP19" s="47"/>
      <c r="AQ19" s="47"/>
      <c r="AR19" s="47"/>
      <c r="AT19" s="50"/>
      <c r="AU19" s="50"/>
      <c r="AV19" s="51"/>
      <c r="AW19" s="50"/>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row>
    <row r="20" spans="1:77" s="48" customFormat="1" ht="30" customHeight="1">
      <c r="A20" s="308">
        <v>18</v>
      </c>
      <c r="B20" s="308" t="s">
        <v>199</v>
      </c>
      <c r="C20" s="295" t="s">
        <v>276</v>
      </c>
      <c r="D20" s="293"/>
      <c r="E20" s="291" t="s">
        <v>291</v>
      </c>
      <c r="F20" s="600"/>
      <c r="G20" s="596"/>
      <c r="H20" s="601"/>
      <c r="I20" s="596"/>
      <c r="J20" s="309"/>
      <c r="K20" s="308"/>
      <c r="L20" s="316"/>
      <c r="M20" s="316"/>
      <c r="N20" s="311"/>
      <c r="O20" s="311"/>
      <c r="P20" s="402">
        <v>4</v>
      </c>
      <c r="Q20" s="316"/>
      <c r="R20" s="314"/>
      <c r="S20" s="308"/>
      <c r="T20" s="312"/>
      <c r="U20" s="316"/>
      <c r="V20" s="316"/>
      <c r="W20" s="313" t="s">
        <v>310</v>
      </c>
      <c r="X20" s="47"/>
      <c r="Y20" s="47"/>
      <c r="Z20" s="47"/>
      <c r="AA20" s="47"/>
      <c r="AB20" s="47"/>
      <c r="AC20" s="47"/>
      <c r="AD20" s="47"/>
      <c r="AE20" s="47"/>
      <c r="AF20" s="47"/>
      <c r="AG20" s="47"/>
      <c r="AH20" s="47"/>
      <c r="AI20" s="47"/>
      <c r="AJ20" s="47"/>
      <c r="AK20" s="47"/>
      <c r="AL20" s="47"/>
      <c r="AN20" s="49" t="s">
        <v>149</v>
      </c>
      <c r="AP20" s="47"/>
      <c r="AQ20" s="47"/>
      <c r="AR20" s="47"/>
      <c r="AT20" s="50"/>
      <c r="AU20" s="50"/>
      <c r="AV20" s="51"/>
      <c r="AW20" s="50"/>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row>
    <row r="21" spans="1:77" s="48" customFormat="1" ht="30" customHeight="1">
      <c r="A21" s="308">
        <v>19</v>
      </c>
      <c r="B21" s="308" t="s">
        <v>199</v>
      </c>
      <c r="C21" s="295" t="s">
        <v>276</v>
      </c>
      <c r="D21" s="293"/>
      <c r="E21" s="291" t="s">
        <v>294</v>
      </c>
      <c r="F21" s="600"/>
      <c r="G21" s="596"/>
      <c r="H21" s="601"/>
      <c r="I21" s="596"/>
      <c r="J21" s="309"/>
      <c r="K21" s="308"/>
      <c r="L21" s="316"/>
      <c r="M21" s="316"/>
      <c r="N21" s="311"/>
      <c r="O21" s="311"/>
      <c r="P21" s="402">
        <v>3</v>
      </c>
      <c r="Q21" s="316"/>
      <c r="R21" s="314"/>
      <c r="S21" s="308"/>
      <c r="T21" s="312"/>
      <c r="U21" s="316"/>
      <c r="V21" s="316"/>
      <c r="W21" s="313" t="s">
        <v>310</v>
      </c>
      <c r="X21" s="47"/>
      <c r="Y21" s="47"/>
      <c r="Z21" s="47"/>
      <c r="AA21" s="47"/>
      <c r="AB21" s="47"/>
      <c r="AC21" s="47"/>
      <c r="AD21" s="47"/>
      <c r="AE21" s="47"/>
      <c r="AF21" s="47"/>
      <c r="AG21" s="47"/>
      <c r="AH21" s="47"/>
      <c r="AI21" s="47"/>
      <c r="AJ21" s="47"/>
      <c r="AK21" s="47"/>
      <c r="AL21" s="47"/>
      <c r="AN21" s="49" t="s">
        <v>166</v>
      </c>
      <c r="AP21" s="47"/>
      <c r="AQ21" s="47"/>
      <c r="AR21" s="47"/>
      <c r="AT21" s="50"/>
      <c r="AU21" s="50"/>
      <c r="AV21" s="51"/>
      <c r="AW21" s="50"/>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row>
    <row r="22" spans="1:77" s="48" customFormat="1" ht="30" customHeight="1">
      <c r="A22" s="308">
        <v>20</v>
      </c>
      <c r="B22" s="308" t="s">
        <v>199</v>
      </c>
      <c r="C22" s="295" t="s">
        <v>276</v>
      </c>
      <c r="D22" s="293"/>
      <c r="E22" s="291" t="s">
        <v>293</v>
      </c>
      <c r="F22" s="600"/>
      <c r="G22" s="596"/>
      <c r="H22" s="601"/>
      <c r="I22" s="596"/>
      <c r="J22" s="309"/>
      <c r="K22" s="308"/>
      <c r="L22" s="316"/>
      <c r="M22" s="316"/>
      <c r="N22" s="311"/>
      <c r="O22" s="311"/>
      <c r="P22" s="402">
        <v>2</v>
      </c>
      <c r="Q22" s="316"/>
      <c r="R22" s="314"/>
      <c r="S22" s="308"/>
      <c r="T22" s="312"/>
      <c r="U22" s="316"/>
      <c r="V22" s="316"/>
      <c r="W22" s="313" t="s">
        <v>310</v>
      </c>
      <c r="X22" s="47"/>
      <c r="Y22" s="47"/>
      <c r="Z22" s="47"/>
      <c r="AA22" s="47"/>
      <c r="AB22" s="47"/>
      <c r="AC22" s="47"/>
      <c r="AD22" s="47"/>
      <c r="AE22" s="47"/>
      <c r="AF22" s="47"/>
      <c r="AG22" s="47"/>
      <c r="AH22" s="47"/>
      <c r="AI22" s="47"/>
      <c r="AJ22" s="47"/>
      <c r="AK22" s="47"/>
      <c r="AL22" s="47"/>
      <c r="AN22" s="49" t="s">
        <v>113</v>
      </c>
      <c r="AP22" s="47"/>
      <c r="AQ22" s="47"/>
      <c r="AR22" s="47"/>
      <c r="AT22" s="50"/>
      <c r="AU22" s="50"/>
      <c r="AV22" s="51"/>
      <c r="AW22" s="50"/>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row>
    <row r="23" spans="1:77" s="48" customFormat="1" ht="30" customHeight="1">
      <c r="A23" s="308">
        <v>21</v>
      </c>
      <c r="B23" s="308" t="s">
        <v>199</v>
      </c>
      <c r="C23" s="295" t="s">
        <v>276</v>
      </c>
      <c r="D23" s="293"/>
      <c r="E23" s="291" t="s">
        <v>292</v>
      </c>
      <c r="F23" s="317">
        <v>89910.69</v>
      </c>
      <c r="G23" s="318">
        <v>76195.5</v>
      </c>
      <c r="H23" s="320">
        <v>89910.69</v>
      </c>
      <c r="I23" s="318">
        <f t="shared" ref="I23:I29" si="1">F23-H23</f>
        <v>0</v>
      </c>
      <c r="J23" s="309"/>
      <c r="K23" s="308"/>
      <c r="L23" s="316"/>
      <c r="M23" s="316"/>
      <c r="N23" s="311"/>
      <c r="O23" s="311"/>
      <c r="P23" s="402">
        <v>1.286</v>
      </c>
      <c r="Q23" s="316"/>
      <c r="R23" s="314"/>
      <c r="S23" s="308"/>
      <c r="T23" s="312"/>
      <c r="U23" s="316"/>
      <c r="V23" s="316"/>
      <c r="W23" s="313" t="s">
        <v>310</v>
      </c>
      <c r="X23" s="47"/>
      <c r="Y23" s="47"/>
      <c r="Z23" s="47"/>
      <c r="AA23" s="47"/>
      <c r="AB23" s="47"/>
      <c r="AC23" s="47"/>
      <c r="AD23" s="47"/>
      <c r="AE23" s="47"/>
      <c r="AF23" s="47"/>
      <c r="AG23" s="47"/>
      <c r="AH23" s="47"/>
      <c r="AI23" s="47"/>
      <c r="AJ23" s="47"/>
      <c r="AK23" s="47"/>
      <c r="AL23" s="47"/>
      <c r="AN23" s="48" t="s">
        <v>127</v>
      </c>
      <c r="AP23" s="47"/>
      <c r="AQ23" s="47"/>
      <c r="AR23" s="47"/>
      <c r="AT23" s="50"/>
      <c r="AU23" s="50"/>
      <c r="AV23" s="51"/>
      <c r="AW23" s="50"/>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row>
    <row r="24" spans="1:77" s="48" customFormat="1" ht="30" customHeight="1">
      <c r="A24" s="308">
        <v>22</v>
      </c>
      <c r="B24" s="308" t="s">
        <v>199</v>
      </c>
      <c r="C24" s="295" t="s">
        <v>276</v>
      </c>
      <c r="D24" s="293"/>
      <c r="E24" s="297" t="s">
        <v>325</v>
      </c>
      <c r="F24" s="317">
        <v>633363.51</v>
      </c>
      <c r="G24" s="318">
        <v>536747</v>
      </c>
      <c r="H24" s="320">
        <v>633361.46</v>
      </c>
      <c r="I24" s="318">
        <f>F24-H24</f>
        <v>2.0500000000465661</v>
      </c>
      <c r="J24" s="309"/>
      <c r="K24" s="308"/>
      <c r="L24" s="316"/>
      <c r="M24" s="316"/>
      <c r="N24" s="311"/>
      <c r="O24" s="311"/>
      <c r="P24" s="402">
        <v>6.5</v>
      </c>
      <c r="Q24" s="316"/>
      <c r="R24" s="314"/>
      <c r="S24" s="308"/>
      <c r="T24" s="312"/>
      <c r="U24" s="316"/>
      <c r="V24" s="316"/>
      <c r="W24" s="313" t="s">
        <v>310</v>
      </c>
      <c r="X24" s="47"/>
      <c r="Y24" s="47"/>
      <c r="Z24" s="47"/>
      <c r="AA24" s="47"/>
      <c r="AB24" s="47"/>
      <c r="AC24" s="47"/>
      <c r="AD24" s="47"/>
      <c r="AE24" s="47"/>
      <c r="AF24" s="47"/>
      <c r="AG24" s="47"/>
      <c r="AH24" s="47"/>
      <c r="AI24" s="47"/>
      <c r="AJ24" s="47"/>
      <c r="AK24" s="47"/>
      <c r="AL24" s="47"/>
      <c r="AP24" s="47"/>
      <c r="AQ24" s="47"/>
      <c r="AR24" s="47"/>
      <c r="AT24" s="50"/>
      <c r="AU24" s="50"/>
      <c r="AV24" s="51"/>
      <c r="AW24" s="50"/>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row>
    <row r="25" spans="1:77" s="48" customFormat="1" ht="30" customHeight="1">
      <c r="A25" s="308">
        <v>23</v>
      </c>
      <c r="B25" s="308" t="s">
        <v>199</v>
      </c>
      <c r="C25" s="289" t="s">
        <v>225</v>
      </c>
      <c r="D25" s="293"/>
      <c r="E25" s="291" t="s">
        <v>300</v>
      </c>
      <c r="F25" s="317">
        <v>73422.22</v>
      </c>
      <c r="G25" s="318">
        <v>70000</v>
      </c>
      <c r="H25" s="318">
        <v>73422.22</v>
      </c>
      <c r="I25" s="318">
        <f t="shared" si="1"/>
        <v>0</v>
      </c>
      <c r="J25" s="309"/>
      <c r="K25" s="308"/>
      <c r="L25" s="315"/>
      <c r="M25" s="315">
        <v>1</v>
      </c>
      <c r="N25" s="311"/>
      <c r="O25" s="311"/>
      <c r="P25" s="315"/>
      <c r="Q25" s="315"/>
      <c r="R25" s="314"/>
      <c r="S25" s="308"/>
      <c r="T25" s="316"/>
      <c r="U25" s="262"/>
      <c r="V25" s="262"/>
      <c r="W25" s="313" t="s">
        <v>310</v>
      </c>
      <c r="X25" s="47"/>
      <c r="Y25" s="47"/>
      <c r="Z25" s="47"/>
      <c r="AA25" s="47"/>
      <c r="AB25" s="47"/>
      <c r="AC25" s="47"/>
      <c r="AD25" s="47"/>
      <c r="AE25" s="47"/>
      <c r="AF25" s="47"/>
      <c r="AG25" s="47"/>
      <c r="AH25" s="47"/>
      <c r="AI25" s="47"/>
      <c r="AJ25" s="47"/>
      <c r="AK25" s="47"/>
      <c r="AL25" s="47"/>
      <c r="AM25" s="47"/>
      <c r="AN25" s="48" t="s">
        <v>148</v>
      </c>
      <c r="AO25" s="47"/>
      <c r="AP25" s="47"/>
      <c r="AQ25" s="47"/>
      <c r="AR25" s="47"/>
      <c r="AT25" s="50"/>
      <c r="AU25" s="50"/>
      <c r="AV25" s="51"/>
      <c r="AW25" s="50"/>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row>
    <row r="26" spans="1:77" s="48" customFormat="1" ht="30" customHeight="1">
      <c r="A26" s="308">
        <v>24</v>
      </c>
      <c r="B26" s="308" t="s">
        <v>199</v>
      </c>
      <c r="C26" s="289" t="s">
        <v>225</v>
      </c>
      <c r="D26" s="293"/>
      <c r="E26" s="291" t="s">
        <v>321</v>
      </c>
      <c r="F26" s="317">
        <v>29500</v>
      </c>
      <c r="G26" s="318">
        <v>25000</v>
      </c>
      <c r="H26" s="318">
        <v>29500</v>
      </c>
      <c r="I26" s="318">
        <f t="shared" si="1"/>
        <v>0</v>
      </c>
      <c r="J26" s="309"/>
      <c r="K26" s="308"/>
      <c r="L26" s="315"/>
      <c r="M26" s="315">
        <v>0.5</v>
      </c>
      <c r="N26" s="311"/>
      <c r="O26" s="311"/>
      <c r="P26" s="315"/>
      <c r="Q26" s="315"/>
      <c r="R26" s="314"/>
      <c r="S26" s="308"/>
      <c r="T26" s="316"/>
      <c r="U26" s="262"/>
      <c r="V26" s="262"/>
      <c r="W26" s="313" t="s">
        <v>310</v>
      </c>
      <c r="X26" s="47"/>
      <c r="Y26" s="47"/>
      <c r="Z26" s="47"/>
      <c r="AA26" s="47"/>
      <c r="AB26" s="47"/>
      <c r="AC26" s="47"/>
      <c r="AD26" s="47"/>
      <c r="AE26" s="47"/>
      <c r="AF26" s="47"/>
      <c r="AG26" s="47"/>
      <c r="AH26" s="47"/>
      <c r="AI26" s="47"/>
      <c r="AJ26" s="47"/>
      <c r="AK26" s="47"/>
      <c r="AL26" s="47"/>
      <c r="AM26" s="47"/>
      <c r="AO26" s="47"/>
      <c r="AP26" s="47"/>
      <c r="AQ26" s="47"/>
      <c r="AR26" s="47"/>
      <c r="AT26" s="50"/>
      <c r="AU26" s="50"/>
      <c r="AV26" s="51"/>
      <c r="AW26" s="50"/>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row>
    <row r="27" spans="1:77" s="48" customFormat="1" ht="30" customHeight="1">
      <c r="A27" s="308">
        <v>25</v>
      </c>
      <c r="B27" s="308" t="s">
        <v>199</v>
      </c>
      <c r="C27" s="289" t="s">
        <v>225</v>
      </c>
      <c r="D27" s="298"/>
      <c r="E27" s="291" t="s">
        <v>326</v>
      </c>
      <c r="F27" s="317">
        <v>26331.57</v>
      </c>
      <c r="G27" s="318">
        <v>22314.89</v>
      </c>
      <c r="H27" s="318">
        <v>26331.57</v>
      </c>
      <c r="I27" s="318"/>
      <c r="J27" s="309"/>
      <c r="K27" s="308"/>
      <c r="L27" s="315"/>
      <c r="M27" s="315"/>
      <c r="N27" s="311"/>
      <c r="O27" s="311"/>
      <c r="P27" s="315"/>
      <c r="Q27" s="315"/>
      <c r="R27" s="314"/>
      <c r="S27" s="308"/>
      <c r="T27" s="316"/>
      <c r="U27" s="262"/>
      <c r="V27" s="262"/>
      <c r="W27" s="313" t="s">
        <v>310</v>
      </c>
      <c r="X27" s="47"/>
      <c r="Y27" s="47"/>
      <c r="Z27" s="47"/>
      <c r="AA27" s="47"/>
      <c r="AB27" s="47"/>
      <c r="AC27" s="47"/>
      <c r="AD27" s="47"/>
      <c r="AE27" s="47"/>
      <c r="AF27" s="47"/>
      <c r="AG27" s="47"/>
      <c r="AH27" s="47"/>
      <c r="AI27" s="47"/>
      <c r="AJ27" s="47"/>
      <c r="AK27" s="47"/>
      <c r="AL27" s="47"/>
      <c r="AM27" s="47"/>
      <c r="AO27" s="47"/>
      <c r="AP27" s="47"/>
      <c r="AQ27" s="47"/>
      <c r="AR27" s="47"/>
      <c r="AT27" s="50"/>
      <c r="AU27" s="50"/>
      <c r="AV27" s="51"/>
      <c r="AW27" s="50"/>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row>
    <row r="28" spans="1:77" s="48" customFormat="1" ht="30" customHeight="1">
      <c r="A28" s="308">
        <v>26</v>
      </c>
      <c r="B28" s="308" t="s">
        <v>199</v>
      </c>
      <c r="C28" s="289" t="s">
        <v>242</v>
      </c>
      <c r="D28" s="298"/>
      <c r="E28" s="296" t="s">
        <v>302</v>
      </c>
      <c r="F28" s="317">
        <v>247800</v>
      </c>
      <c r="G28" s="318">
        <v>210000</v>
      </c>
      <c r="H28" s="318">
        <v>247800</v>
      </c>
      <c r="I28" s="318">
        <f t="shared" si="1"/>
        <v>0</v>
      </c>
      <c r="J28" s="309"/>
      <c r="K28" s="308"/>
      <c r="L28" s="315"/>
      <c r="M28" s="315"/>
      <c r="N28" s="311"/>
      <c r="O28" s="311"/>
      <c r="P28" s="402">
        <v>3.6</v>
      </c>
      <c r="Q28" s="315"/>
      <c r="R28" s="314"/>
      <c r="S28" s="308"/>
      <c r="T28" s="316"/>
      <c r="U28" s="262"/>
      <c r="V28" s="262"/>
      <c r="W28" s="313" t="s">
        <v>310</v>
      </c>
      <c r="X28" s="47"/>
      <c r="Y28" s="47"/>
      <c r="Z28" s="47"/>
      <c r="AA28" s="47"/>
      <c r="AB28" s="47"/>
      <c r="AC28" s="47"/>
      <c r="AD28" s="47"/>
      <c r="AE28" s="47"/>
      <c r="AF28" s="47"/>
      <c r="AG28" s="47"/>
      <c r="AH28" s="47"/>
      <c r="AI28" s="47"/>
      <c r="AJ28" s="47"/>
      <c r="AK28" s="47"/>
      <c r="AL28" s="47"/>
      <c r="AM28" s="47"/>
      <c r="AN28" s="47"/>
      <c r="AO28" s="47"/>
      <c r="AP28" s="47"/>
      <c r="AQ28" s="47"/>
      <c r="AR28" s="47"/>
      <c r="AT28" s="50"/>
      <c r="AU28" s="50"/>
      <c r="AV28" s="51"/>
      <c r="AW28" s="50"/>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row>
    <row r="29" spans="1:77" s="48" customFormat="1" ht="30" customHeight="1">
      <c r="A29" s="308">
        <v>27</v>
      </c>
      <c r="B29" s="308" t="s">
        <v>199</v>
      </c>
      <c r="C29" s="289" t="s">
        <v>242</v>
      </c>
      <c r="D29" s="298"/>
      <c r="E29" s="296" t="s">
        <v>303</v>
      </c>
      <c r="F29" s="317">
        <v>333940</v>
      </c>
      <c r="G29" s="318">
        <v>283000</v>
      </c>
      <c r="H29" s="318">
        <v>333940</v>
      </c>
      <c r="I29" s="318">
        <f t="shared" si="1"/>
        <v>0</v>
      </c>
      <c r="J29" s="309"/>
      <c r="K29" s="308"/>
      <c r="L29" s="315"/>
      <c r="M29" s="315"/>
      <c r="N29" s="311"/>
      <c r="O29" s="311"/>
      <c r="P29" s="402">
        <v>4.8</v>
      </c>
      <c r="Q29" s="315"/>
      <c r="R29" s="314"/>
      <c r="S29" s="308"/>
      <c r="T29" s="316"/>
      <c r="U29" s="262"/>
      <c r="V29" s="262"/>
      <c r="W29" s="313" t="s">
        <v>310</v>
      </c>
      <c r="X29" s="47"/>
      <c r="Y29" s="47"/>
      <c r="Z29" s="47"/>
      <c r="AA29" s="47"/>
      <c r="AB29" s="47"/>
      <c r="AC29" s="47"/>
      <c r="AD29" s="47"/>
      <c r="AE29" s="47"/>
      <c r="AF29" s="47"/>
      <c r="AG29" s="47"/>
      <c r="AH29" s="47"/>
      <c r="AI29" s="47"/>
      <c r="AJ29" s="47"/>
      <c r="AK29" s="47"/>
      <c r="AL29" s="47"/>
      <c r="AM29" s="47"/>
      <c r="AN29" s="47"/>
      <c r="AO29" s="47"/>
      <c r="AP29" s="47"/>
      <c r="AQ29" s="47"/>
      <c r="AR29" s="47"/>
      <c r="AT29" s="50"/>
      <c r="AU29" s="50"/>
      <c r="AV29" s="51"/>
      <c r="AW29" s="50"/>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row>
    <row r="30" spans="1:77" s="48" customFormat="1" ht="30" customHeight="1">
      <c r="A30" s="308">
        <v>28</v>
      </c>
      <c r="B30" s="308" t="s">
        <v>199</v>
      </c>
      <c r="C30" s="289" t="s">
        <v>242</v>
      </c>
      <c r="D30" s="296"/>
      <c r="E30" s="296" t="s">
        <v>312</v>
      </c>
      <c r="F30" s="317">
        <v>391832.7</v>
      </c>
      <c r="G30" s="318">
        <v>328415</v>
      </c>
      <c r="H30" s="318">
        <v>387530</v>
      </c>
      <c r="I30" s="318">
        <f>F30-H30</f>
        <v>4302.7000000000116</v>
      </c>
      <c r="J30" s="309"/>
      <c r="K30" s="308"/>
      <c r="L30" s="315"/>
      <c r="M30" s="315"/>
      <c r="N30" s="311"/>
      <c r="O30" s="311"/>
      <c r="P30" s="402"/>
      <c r="Q30" s="315">
        <v>3</v>
      </c>
      <c r="R30" s="314"/>
      <c r="S30" s="308"/>
      <c r="T30" s="316"/>
      <c r="U30" s="262"/>
      <c r="V30" s="262"/>
      <c r="W30" s="313" t="s">
        <v>310</v>
      </c>
      <c r="X30" s="47"/>
      <c r="Y30" s="47"/>
      <c r="Z30" s="47"/>
      <c r="AA30" s="47"/>
      <c r="AB30" s="47"/>
      <c r="AC30" s="47"/>
      <c r="AD30" s="47"/>
      <c r="AE30" s="47"/>
      <c r="AF30" s="47"/>
      <c r="AG30" s="47"/>
      <c r="AH30" s="47"/>
      <c r="AI30" s="47"/>
      <c r="AJ30" s="47"/>
      <c r="AK30" s="47"/>
      <c r="AL30" s="47"/>
      <c r="AM30" s="47"/>
      <c r="AN30" s="47"/>
      <c r="AO30" s="47"/>
      <c r="AP30" s="47"/>
      <c r="AQ30" s="47"/>
      <c r="AR30" s="47"/>
      <c r="AT30" s="50"/>
      <c r="AU30" s="50"/>
      <c r="AV30" s="51"/>
      <c r="AW30" s="50"/>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row>
    <row r="31" spans="1:77" s="48" customFormat="1" ht="30" customHeight="1">
      <c r="A31" s="308">
        <v>29</v>
      </c>
      <c r="B31" s="308" t="s">
        <v>199</v>
      </c>
      <c r="C31" s="295" t="s">
        <v>249</v>
      </c>
      <c r="D31" s="296"/>
      <c r="E31" s="296" t="s">
        <v>306</v>
      </c>
      <c r="F31" s="317">
        <v>219661</v>
      </c>
      <c r="G31" s="596">
        <v>270751</v>
      </c>
      <c r="H31" s="596">
        <v>319486.18</v>
      </c>
      <c r="I31" s="596">
        <f>F31+F32-H31</f>
        <v>174.82000000000698</v>
      </c>
      <c r="J31" s="309"/>
      <c r="K31" s="308"/>
      <c r="L31" s="315"/>
      <c r="M31" s="315"/>
      <c r="N31" s="311">
        <v>6</v>
      </c>
      <c r="O31" s="311"/>
      <c r="P31" s="402"/>
      <c r="Q31" s="315"/>
      <c r="R31" s="314"/>
      <c r="S31" s="308"/>
      <c r="T31" s="316"/>
      <c r="U31" s="262"/>
      <c r="V31" s="262"/>
      <c r="W31" s="313" t="s">
        <v>310</v>
      </c>
      <c r="X31" s="47"/>
      <c r="Y31" s="47"/>
      <c r="Z31" s="47"/>
      <c r="AA31" s="47"/>
      <c r="AB31" s="47"/>
      <c r="AC31" s="47"/>
      <c r="AD31" s="47"/>
      <c r="AE31" s="47"/>
      <c r="AF31" s="47"/>
      <c r="AG31" s="47"/>
      <c r="AH31" s="47"/>
      <c r="AI31" s="47"/>
      <c r="AJ31" s="47"/>
      <c r="AK31" s="47"/>
      <c r="AL31" s="47"/>
      <c r="AM31" s="47"/>
      <c r="AN31" s="47"/>
      <c r="AO31" s="47"/>
      <c r="AP31" s="47"/>
      <c r="AQ31" s="47"/>
      <c r="AR31" s="47"/>
      <c r="AT31" s="50"/>
      <c r="AU31" s="50"/>
      <c r="AV31" s="51"/>
      <c r="AW31" s="50"/>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row>
    <row r="32" spans="1:77" s="48" customFormat="1" ht="30" customHeight="1">
      <c r="A32" s="308">
        <v>30</v>
      </c>
      <c r="B32" s="308" t="s">
        <v>199</v>
      </c>
      <c r="C32" s="295" t="s">
        <v>249</v>
      </c>
      <c r="D32" s="296"/>
      <c r="E32" s="296" t="s">
        <v>308</v>
      </c>
      <c r="F32" s="317">
        <v>100000</v>
      </c>
      <c r="G32" s="596"/>
      <c r="H32" s="596"/>
      <c r="I32" s="596"/>
      <c r="J32" s="309"/>
      <c r="K32" s="308"/>
      <c r="L32" s="315"/>
      <c r="M32" s="315"/>
      <c r="N32" s="314">
        <v>1.2</v>
      </c>
      <c r="O32" s="311"/>
      <c r="P32" s="402"/>
      <c r="Q32" s="315"/>
      <c r="R32" s="314"/>
      <c r="S32" s="308"/>
      <c r="T32" s="316"/>
      <c r="U32" s="262"/>
      <c r="V32" s="262"/>
      <c r="W32" s="313" t="s">
        <v>310</v>
      </c>
      <c r="X32" s="47"/>
      <c r="Y32" s="47"/>
      <c r="Z32" s="47"/>
      <c r="AA32" s="47"/>
      <c r="AB32" s="47"/>
      <c r="AC32" s="47"/>
      <c r="AD32" s="47"/>
      <c r="AE32" s="47"/>
      <c r="AF32" s="47"/>
      <c r="AG32" s="47"/>
      <c r="AH32" s="47"/>
      <c r="AI32" s="47"/>
      <c r="AJ32" s="47"/>
      <c r="AK32" s="47"/>
      <c r="AL32" s="47"/>
      <c r="AM32" s="47"/>
      <c r="AN32" s="47"/>
      <c r="AO32" s="47"/>
      <c r="AP32" s="47"/>
      <c r="AQ32" s="47"/>
      <c r="AR32" s="47"/>
      <c r="AT32" s="50"/>
      <c r="AU32" s="50"/>
      <c r="AV32" s="51"/>
      <c r="AW32" s="50"/>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row>
    <row r="33" spans="1:77" s="48" customFormat="1" ht="30" customHeight="1">
      <c r="A33" s="308">
        <v>31</v>
      </c>
      <c r="B33" s="308" t="s">
        <v>199</v>
      </c>
      <c r="C33" s="295" t="s">
        <v>249</v>
      </c>
      <c r="D33" s="293"/>
      <c r="E33" s="296" t="s">
        <v>309</v>
      </c>
      <c r="F33" s="317">
        <v>481390.51</v>
      </c>
      <c r="G33" s="318">
        <v>407851</v>
      </c>
      <c r="H33" s="318">
        <v>481264.18</v>
      </c>
      <c r="I33" s="318">
        <f>F33-H33</f>
        <v>126.3300000000163</v>
      </c>
      <c r="J33" s="309"/>
      <c r="K33" s="308"/>
      <c r="L33" s="315"/>
      <c r="M33" s="315"/>
      <c r="N33" s="311"/>
      <c r="O33" s="311"/>
      <c r="P33" s="402">
        <v>8.7799999999999994</v>
      </c>
      <c r="Q33" s="315"/>
      <c r="R33" s="314"/>
      <c r="S33" s="308"/>
      <c r="T33" s="316"/>
      <c r="U33" s="262"/>
      <c r="V33" s="262"/>
      <c r="W33" s="313" t="s">
        <v>310</v>
      </c>
      <c r="X33" s="47"/>
      <c r="Y33" s="47"/>
      <c r="Z33" s="47"/>
      <c r="AA33" s="47"/>
      <c r="AB33" s="47"/>
      <c r="AC33" s="47"/>
      <c r="AD33" s="47"/>
      <c r="AE33" s="47"/>
      <c r="AF33" s="47"/>
      <c r="AG33" s="47"/>
      <c r="AH33" s="47"/>
      <c r="AI33" s="47"/>
      <c r="AJ33" s="47"/>
      <c r="AK33" s="47"/>
      <c r="AL33" s="47"/>
      <c r="AM33" s="47"/>
      <c r="AN33" s="47"/>
      <c r="AO33" s="47"/>
      <c r="AP33" s="47"/>
      <c r="AQ33" s="47"/>
      <c r="AR33" s="47"/>
      <c r="AT33" s="50"/>
      <c r="AU33" s="50"/>
      <c r="AV33" s="51"/>
      <c r="AW33" s="50"/>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row>
    <row r="34" spans="1:77" s="48" customFormat="1" ht="30" customHeight="1">
      <c r="A34" s="308">
        <v>32</v>
      </c>
      <c r="B34" s="308" t="s">
        <v>199</v>
      </c>
      <c r="C34" s="295" t="s">
        <v>249</v>
      </c>
      <c r="D34" s="293"/>
      <c r="E34" s="296" t="s">
        <v>319</v>
      </c>
      <c r="F34" s="317">
        <v>50000</v>
      </c>
      <c r="G34" s="318">
        <v>42300</v>
      </c>
      <c r="H34" s="318">
        <v>49914</v>
      </c>
      <c r="I34" s="318">
        <f>F34-H34</f>
        <v>86</v>
      </c>
      <c r="J34" s="309"/>
      <c r="K34" s="308"/>
      <c r="L34" s="315"/>
      <c r="M34" s="315"/>
      <c r="N34" s="311"/>
      <c r="O34" s="311"/>
      <c r="P34" s="402"/>
      <c r="Q34" s="315"/>
      <c r="R34" s="314"/>
      <c r="S34" s="308"/>
      <c r="T34" s="316"/>
      <c r="U34" s="262">
        <v>205</v>
      </c>
      <c r="V34" s="262"/>
      <c r="W34" s="313" t="s">
        <v>310</v>
      </c>
      <c r="X34" s="47"/>
      <c r="Y34" s="47"/>
      <c r="Z34" s="47"/>
      <c r="AA34" s="47"/>
      <c r="AB34" s="47"/>
      <c r="AC34" s="47"/>
      <c r="AD34" s="47"/>
      <c r="AE34" s="47"/>
      <c r="AF34" s="47"/>
      <c r="AG34" s="47"/>
      <c r="AH34" s="47"/>
      <c r="AI34" s="47"/>
      <c r="AJ34" s="47"/>
      <c r="AK34" s="47"/>
      <c r="AL34" s="47"/>
      <c r="AM34" s="47"/>
      <c r="AN34" s="47"/>
      <c r="AO34" s="47"/>
      <c r="AP34" s="47"/>
      <c r="AQ34" s="47"/>
      <c r="AR34" s="47"/>
      <c r="AT34" s="50"/>
      <c r="AU34" s="50"/>
      <c r="AV34" s="51"/>
      <c r="AW34" s="50"/>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row>
    <row r="35" spans="1:77" s="48" customFormat="1" ht="30" customHeight="1">
      <c r="A35" s="308">
        <v>33</v>
      </c>
      <c r="B35" s="308" t="s">
        <v>199</v>
      </c>
      <c r="C35" s="295" t="s">
        <v>249</v>
      </c>
      <c r="D35" s="293"/>
      <c r="E35" s="296" t="s">
        <v>313</v>
      </c>
      <c r="F35" s="317">
        <v>40229.800000000003</v>
      </c>
      <c r="G35" s="318">
        <v>34040</v>
      </c>
      <c r="H35" s="318">
        <v>40167.199999999997</v>
      </c>
      <c r="I35" s="318">
        <f>F35-H35</f>
        <v>62.600000000005821</v>
      </c>
      <c r="J35" s="309"/>
      <c r="K35" s="308"/>
      <c r="L35" s="315"/>
      <c r="M35" s="315"/>
      <c r="N35" s="311"/>
      <c r="O35" s="311"/>
      <c r="P35" s="402">
        <v>0.72</v>
      </c>
      <c r="Q35" s="315"/>
      <c r="R35" s="314"/>
      <c r="S35" s="308"/>
      <c r="T35" s="316"/>
      <c r="U35" s="262"/>
      <c r="V35" s="262"/>
      <c r="W35" s="313" t="s">
        <v>310</v>
      </c>
      <c r="X35" s="47"/>
      <c r="Y35" s="47"/>
      <c r="Z35" s="47"/>
      <c r="AA35" s="47"/>
      <c r="AB35" s="47"/>
      <c r="AC35" s="47"/>
      <c r="AD35" s="47"/>
      <c r="AE35" s="47"/>
      <c r="AF35" s="47"/>
      <c r="AG35" s="47"/>
      <c r="AH35" s="47"/>
      <c r="AI35" s="47"/>
      <c r="AJ35" s="47"/>
      <c r="AK35" s="47"/>
      <c r="AL35" s="47"/>
      <c r="AM35" s="47"/>
      <c r="AN35" s="47"/>
      <c r="AO35" s="47"/>
      <c r="AP35" s="47"/>
      <c r="AQ35" s="47"/>
      <c r="AR35" s="47"/>
      <c r="AT35" s="50"/>
      <c r="AU35" s="50"/>
      <c r="AV35" s="51"/>
      <c r="AW35" s="50"/>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row>
    <row r="36" spans="1:77" s="48" customFormat="1" ht="30" customHeight="1">
      <c r="A36" s="308">
        <v>34</v>
      </c>
      <c r="B36" s="308" t="s">
        <v>199</v>
      </c>
      <c r="C36" s="295" t="s">
        <v>253</v>
      </c>
      <c r="D36" s="293"/>
      <c r="E36" s="296" t="s">
        <v>258</v>
      </c>
      <c r="F36" s="317">
        <v>100000</v>
      </c>
      <c r="G36" s="596">
        <v>578540.22</v>
      </c>
      <c r="H36" s="596">
        <v>682677.46</v>
      </c>
      <c r="I36" s="596">
        <f>F36+F37+F38+F39-H36</f>
        <v>62322.540000000037</v>
      </c>
      <c r="J36" s="309"/>
      <c r="K36" s="308"/>
      <c r="L36" s="312"/>
      <c r="M36" s="312"/>
      <c r="N36" s="321">
        <v>0.25</v>
      </c>
      <c r="O36" s="311"/>
      <c r="P36" s="312"/>
      <c r="Q36" s="312"/>
      <c r="R36" s="314"/>
      <c r="S36" s="308"/>
      <c r="T36" s="316"/>
      <c r="U36" s="262"/>
      <c r="V36" s="262"/>
      <c r="W36" s="313" t="s">
        <v>310</v>
      </c>
      <c r="X36" s="47"/>
      <c r="Y36" s="47"/>
      <c r="Z36" s="47"/>
      <c r="AA36" s="47"/>
      <c r="AB36" s="47"/>
      <c r="AC36" s="47"/>
      <c r="AD36" s="47"/>
      <c r="AE36" s="47"/>
      <c r="AF36" s="47"/>
      <c r="AG36" s="47"/>
      <c r="AH36" s="47"/>
      <c r="AI36" s="47"/>
      <c r="AJ36" s="47"/>
      <c r="AK36" s="47"/>
      <c r="AL36" s="47"/>
      <c r="AM36" s="47"/>
      <c r="AN36" s="47"/>
      <c r="AO36" s="47"/>
      <c r="AP36" s="47"/>
      <c r="AQ36" s="47"/>
      <c r="AR36" s="47"/>
      <c r="AT36" s="50"/>
      <c r="AU36" s="50"/>
      <c r="AV36" s="51"/>
      <c r="AW36" s="50"/>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row>
    <row r="37" spans="1:77" s="48" customFormat="1" ht="30" customHeight="1">
      <c r="A37" s="308">
        <v>35</v>
      </c>
      <c r="B37" s="308" t="s">
        <v>199</v>
      </c>
      <c r="C37" s="295" t="s">
        <v>253</v>
      </c>
      <c r="D37" s="293"/>
      <c r="E37" s="296" t="s">
        <v>257</v>
      </c>
      <c r="F37" s="317">
        <v>320000</v>
      </c>
      <c r="G37" s="596"/>
      <c r="H37" s="596"/>
      <c r="I37" s="596"/>
      <c r="J37" s="309"/>
      <c r="K37" s="308"/>
      <c r="L37" s="315"/>
      <c r="M37" s="315"/>
      <c r="N37" s="321">
        <v>0.7</v>
      </c>
      <c r="O37" s="311"/>
      <c r="P37" s="315"/>
      <c r="Q37" s="315"/>
      <c r="R37" s="314"/>
      <c r="S37" s="308"/>
      <c r="T37" s="316"/>
      <c r="U37" s="262"/>
      <c r="V37" s="262"/>
      <c r="W37" s="313" t="s">
        <v>310</v>
      </c>
      <c r="X37" s="47"/>
      <c r="Y37" s="47"/>
      <c r="Z37" s="47"/>
      <c r="AA37" s="47"/>
      <c r="AB37" s="47"/>
      <c r="AC37" s="47"/>
      <c r="AD37" s="47"/>
      <c r="AE37" s="47"/>
      <c r="AF37" s="47"/>
      <c r="AG37" s="47"/>
      <c r="AH37" s="47"/>
      <c r="AI37" s="47"/>
      <c r="AJ37" s="47"/>
      <c r="AK37" s="47"/>
      <c r="AL37" s="47"/>
      <c r="AM37" s="47"/>
      <c r="AN37" s="47"/>
      <c r="AO37" s="47"/>
      <c r="AP37" s="47"/>
      <c r="AQ37" s="47"/>
      <c r="AR37" s="47"/>
      <c r="AT37" s="50"/>
      <c r="AU37" s="50"/>
      <c r="AV37" s="51"/>
      <c r="AW37" s="50"/>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row>
    <row r="38" spans="1:77" s="48" customFormat="1" ht="30" customHeight="1">
      <c r="A38" s="308">
        <v>36</v>
      </c>
      <c r="B38" s="308" t="s">
        <v>199</v>
      </c>
      <c r="C38" s="295" t="s">
        <v>253</v>
      </c>
      <c r="D38" s="293"/>
      <c r="E38" s="296" t="s">
        <v>259</v>
      </c>
      <c r="F38" s="317">
        <v>120000</v>
      </c>
      <c r="G38" s="596"/>
      <c r="H38" s="596"/>
      <c r="I38" s="596"/>
      <c r="J38" s="309"/>
      <c r="K38" s="308"/>
      <c r="L38" s="315"/>
      <c r="M38" s="315"/>
      <c r="N38" s="321">
        <v>0.25</v>
      </c>
      <c r="O38" s="311"/>
      <c r="P38" s="315"/>
      <c r="Q38" s="315"/>
      <c r="R38" s="314"/>
      <c r="S38" s="308"/>
      <c r="T38" s="312"/>
      <c r="U38" s="295"/>
      <c r="V38" s="295"/>
      <c r="W38" s="313" t="s">
        <v>310</v>
      </c>
      <c r="X38" s="47"/>
      <c r="Y38" s="47"/>
      <c r="Z38" s="47"/>
      <c r="AA38" s="47"/>
      <c r="AB38" s="47"/>
      <c r="AC38" s="47"/>
      <c r="AD38" s="47"/>
      <c r="AE38" s="47"/>
      <c r="AF38" s="47"/>
      <c r="AG38" s="47"/>
      <c r="AH38" s="47"/>
      <c r="AI38" s="47"/>
      <c r="AJ38" s="47"/>
      <c r="AK38" s="47"/>
      <c r="AL38" s="47"/>
      <c r="AM38" s="47"/>
      <c r="AN38" s="47"/>
      <c r="AO38" s="47"/>
      <c r="AP38" s="47"/>
      <c r="AQ38" s="47"/>
      <c r="AR38" s="47"/>
      <c r="AT38" s="50"/>
      <c r="AU38" s="50"/>
      <c r="AV38" s="51"/>
      <c r="AW38" s="50"/>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row>
    <row r="39" spans="1:77" s="48" customFormat="1" ht="30" customHeight="1">
      <c r="A39" s="308">
        <v>37</v>
      </c>
      <c r="B39" s="308" t="s">
        <v>199</v>
      </c>
      <c r="C39" s="295" t="s">
        <v>253</v>
      </c>
      <c r="D39" s="293"/>
      <c r="E39" s="296" t="s">
        <v>280</v>
      </c>
      <c r="F39" s="317">
        <v>205000</v>
      </c>
      <c r="G39" s="596"/>
      <c r="H39" s="596"/>
      <c r="I39" s="596"/>
      <c r="J39" s="309"/>
      <c r="K39" s="308"/>
      <c r="L39" s="315"/>
      <c r="M39" s="315"/>
      <c r="N39" s="321">
        <v>0.45</v>
      </c>
      <c r="O39" s="311"/>
      <c r="P39" s="315"/>
      <c r="Q39" s="315"/>
      <c r="R39" s="314"/>
      <c r="S39" s="308"/>
      <c r="T39" s="316"/>
      <c r="U39" s="262"/>
      <c r="V39" s="262"/>
      <c r="W39" s="313" t="s">
        <v>310</v>
      </c>
      <c r="X39" s="47"/>
      <c r="Y39" s="47"/>
      <c r="Z39" s="47"/>
      <c r="AA39" s="47"/>
      <c r="AB39" s="47"/>
      <c r="AC39" s="47"/>
      <c r="AD39" s="47"/>
      <c r="AE39" s="47"/>
      <c r="AF39" s="47"/>
      <c r="AG39" s="47"/>
      <c r="AH39" s="47"/>
      <c r="AI39" s="47"/>
      <c r="AJ39" s="47"/>
      <c r="AK39" s="47"/>
      <c r="AL39" s="47"/>
      <c r="AM39" s="47"/>
      <c r="AN39" s="47"/>
      <c r="AO39" s="47"/>
      <c r="AP39" s="47"/>
      <c r="AQ39" s="47"/>
      <c r="AR39" s="47"/>
      <c r="AT39" s="50"/>
      <c r="AU39" s="50"/>
      <c r="AV39" s="51"/>
      <c r="AW39" s="50"/>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row>
    <row r="40" spans="1:77" s="48" customFormat="1" ht="30" customHeight="1">
      <c r="A40" s="308">
        <v>38</v>
      </c>
      <c r="B40" s="308" t="s">
        <v>199</v>
      </c>
      <c r="C40" s="295" t="s">
        <v>253</v>
      </c>
      <c r="D40" s="293"/>
      <c r="E40" s="296" t="s">
        <v>286</v>
      </c>
      <c r="F40" s="317">
        <v>263000</v>
      </c>
      <c r="G40" s="596">
        <v>415000</v>
      </c>
      <c r="H40" s="596">
        <v>598579.56000000006</v>
      </c>
      <c r="I40" s="596">
        <f>F40+F41+F42-H40</f>
        <v>19420.439999999944</v>
      </c>
      <c r="J40" s="309"/>
      <c r="K40" s="308"/>
      <c r="L40" s="315"/>
      <c r="M40" s="315"/>
      <c r="N40" s="314">
        <v>0.2</v>
      </c>
      <c r="O40" s="311"/>
      <c r="P40" s="315"/>
      <c r="Q40" s="315"/>
      <c r="R40" s="314"/>
      <c r="S40" s="308"/>
      <c r="T40" s="316"/>
      <c r="U40" s="262"/>
      <c r="V40" s="262"/>
      <c r="W40" s="313" t="s">
        <v>310</v>
      </c>
      <c r="X40" s="47"/>
      <c r="Y40" s="47"/>
      <c r="Z40" s="47"/>
      <c r="AA40" s="47"/>
      <c r="AB40" s="47"/>
      <c r="AC40" s="47"/>
      <c r="AD40" s="47"/>
      <c r="AE40" s="47"/>
      <c r="AF40" s="47"/>
      <c r="AG40" s="47"/>
      <c r="AH40" s="47"/>
      <c r="AI40" s="47"/>
      <c r="AJ40" s="47"/>
      <c r="AK40" s="47"/>
      <c r="AL40" s="47"/>
      <c r="AM40" s="47"/>
      <c r="AN40" s="47"/>
      <c r="AO40" s="47"/>
      <c r="AP40" s="47"/>
      <c r="AQ40" s="47"/>
      <c r="AR40" s="47"/>
      <c r="AT40" s="50"/>
      <c r="AU40" s="50"/>
      <c r="AV40" s="51"/>
      <c r="AW40" s="50"/>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row>
    <row r="41" spans="1:77" s="48" customFormat="1" ht="30" customHeight="1">
      <c r="A41" s="308">
        <v>39</v>
      </c>
      <c r="B41" s="308" t="s">
        <v>199</v>
      </c>
      <c r="C41" s="295" t="s">
        <v>253</v>
      </c>
      <c r="D41" s="293"/>
      <c r="E41" s="296" t="s">
        <v>260</v>
      </c>
      <c r="F41" s="317">
        <v>205000</v>
      </c>
      <c r="G41" s="596"/>
      <c r="H41" s="596"/>
      <c r="I41" s="596"/>
      <c r="J41" s="309"/>
      <c r="K41" s="308"/>
      <c r="L41" s="315"/>
      <c r="M41" s="315"/>
      <c r="N41" s="311"/>
      <c r="O41" s="311"/>
      <c r="P41" s="597">
        <v>4.3250000000000002</v>
      </c>
      <c r="Q41" s="315"/>
      <c r="R41" s="314"/>
      <c r="S41" s="308"/>
      <c r="T41" s="316"/>
      <c r="U41" s="262"/>
      <c r="V41" s="262"/>
      <c r="W41" s="313" t="s">
        <v>310</v>
      </c>
      <c r="X41" s="47"/>
      <c r="Y41" s="47"/>
      <c r="Z41" s="47"/>
      <c r="AA41" s="47"/>
      <c r="AB41" s="47"/>
      <c r="AC41" s="47"/>
      <c r="AD41" s="47"/>
      <c r="AE41" s="47"/>
      <c r="AF41" s="47"/>
      <c r="AG41" s="47"/>
      <c r="AH41" s="47"/>
      <c r="AI41" s="47"/>
      <c r="AJ41" s="47"/>
      <c r="AK41" s="47"/>
      <c r="AL41" s="47"/>
      <c r="AM41" s="47"/>
      <c r="AN41" s="47"/>
      <c r="AO41" s="47"/>
      <c r="AP41" s="47"/>
      <c r="AQ41" s="47"/>
      <c r="AR41" s="47"/>
      <c r="AT41" s="50"/>
      <c r="AU41" s="50"/>
      <c r="AV41" s="51"/>
      <c r="AW41" s="50"/>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row>
    <row r="42" spans="1:77" s="48" customFormat="1" ht="30" customHeight="1">
      <c r="A42" s="308">
        <v>40</v>
      </c>
      <c r="B42" s="308" t="s">
        <v>199</v>
      </c>
      <c r="C42" s="295" t="s">
        <v>253</v>
      </c>
      <c r="D42" s="293"/>
      <c r="E42" s="296" t="s">
        <v>262</v>
      </c>
      <c r="F42" s="317">
        <v>150000</v>
      </c>
      <c r="G42" s="596"/>
      <c r="H42" s="596"/>
      <c r="I42" s="596"/>
      <c r="J42" s="309"/>
      <c r="K42" s="308"/>
      <c r="L42" s="312"/>
      <c r="M42" s="312"/>
      <c r="N42" s="311"/>
      <c r="O42" s="311"/>
      <c r="P42" s="598"/>
      <c r="Q42" s="312"/>
      <c r="R42" s="314"/>
      <c r="S42" s="308"/>
      <c r="T42" s="316"/>
      <c r="U42" s="262"/>
      <c r="V42" s="262"/>
      <c r="W42" s="313" t="s">
        <v>310</v>
      </c>
      <c r="X42" s="47"/>
      <c r="Y42" s="47"/>
      <c r="Z42" s="47"/>
      <c r="AA42" s="47"/>
      <c r="AB42" s="47"/>
      <c r="AC42" s="47"/>
      <c r="AD42" s="47"/>
      <c r="AE42" s="47"/>
      <c r="AF42" s="47"/>
      <c r="AG42" s="47"/>
      <c r="AH42" s="47"/>
      <c r="AI42" s="47"/>
      <c r="AJ42" s="47"/>
      <c r="AK42" s="47"/>
      <c r="AL42" s="47"/>
      <c r="AM42" s="47"/>
      <c r="AN42" s="47"/>
      <c r="AO42" s="47"/>
      <c r="AP42" s="47"/>
      <c r="AQ42" s="47"/>
      <c r="AR42" s="47"/>
      <c r="AT42" s="50"/>
      <c r="AU42" s="50"/>
      <c r="AV42" s="51"/>
      <c r="AW42" s="50"/>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row>
    <row r="43" spans="1:77" s="77" customFormat="1" ht="30" customHeight="1">
      <c r="A43" s="591" t="s">
        <v>9</v>
      </c>
      <c r="B43" s="592"/>
      <c r="C43" s="592"/>
      <c r="D43" s="592"/>
      <c r="E43" s="593"/>
      <c r="F43" s="330">
        <f>SUM(F3:F42)</f>
        <v>15339564.15</v>
      </c>
      <c r="G43" s="330">
        <f>SUM(G3:G42)</f>
        <v>12794099.420000002</v>
      </c>
      <c r="H43" s="330">
        <f>SUM(H3:H42)</f>
        <v>15169185.389999999</v>
      </c>
      <c r="I43" s="330">
        <f>SUM(I3:I42)</f>
        <v>170378.7600000001</v>
      </c>
      <c r="J43" s="276">
        <f>SUM(J12:J42)</f>
        <v>0</v>
      </c>
      <c r="K43" s="276">
        <f>SUM(K12:K42)</f>
        <v>0</v>
      </c>
      <c r="L43" s="276">
        <f>SUM(L12:L42)</f>
        <v>0</v>
      </c>
      <c r="M43" s="276">
        <f>SUM(M12:M42)</f>
        <v>1.5</v>
      </c>
      <c r="N43" s="276">
        <f>SUM(N12:N42)</f>
        <v>9.0499999999999989</v>
      </c>
      <c r="O43" s="276"/>
      <c r="P43" s="403">
        <f>SUM(P12:P42)</f>
        <v>55.461000000000006</v>
      </c>
      <c r="Q43" s="276">
        <f t="shared" ref="Q43:V43" si="2">SUM(Q3:Q42)</f>
        <v>6</v>
      </c>
      <c r="R43" s="276">
        <f t="shared" si="2"/>
        <v>36.5</v>
      </c>
      <c r="S43" s="276">
        <f t="shared" si="2"/>
        <v>0</v>
      </c>
      <c r="T43" s="276">
        <f t="shared" si="2"/>
        <v>575</v>
      </c>
      <c r="U43" s="276">
        <f t="shared" si="2"/>
        <v>205</v>
      </c>
      <c r="V43" s="276">
        <f t="shared" si="2"/>
        <v>0</v>
      </c>
      <c r="W43" s="307"/>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6"/>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row>
    <row r="44" spans="1:77" s="38" customFormat="1" ht="30" customHeight="1">
      <c r="B44" s="54"/>
      <c r="C44" s="55"/>
      <c r="D44" s="53"/>
      <c r="E44" s="56"/>
      <c r="F44" s="57"/>
      <c r="G44" s="57"/>
      <c r="H44" s="58"/>
      <c r="I44" s="56"/>
      <c r="J44" s="640" t="s">
        <v>109</v>
      </c>
      <c r="K44" s="641" t="s">
        <v>110</v>
      </c>
      <c r="L44" s="641" t="s">
        <v>111</v>
      </c>
      <c r="M44" s="331" t="s">
        <v>112</v>
      </c>
      <c r="N44" s="332" t="s">
        <v>149</v>
      </c>
      <c r="O44" s="332" t="s">
        <v>151</v>
      </c>
      <c r="P44" s="332" t="s">
        <v>166</v>
      </c>
      <c r="Q44" s="332" t="s">
        <v>127</v>
      </c>
      <c r="R44" s="331" t="s">
        <v>113</v>
      </c>
      <c r="S44" s="331" t="s">
        <v>114</v>
      </c>
      <c r="T44" s="331" t="s">
        <v>115</v>
      </c>
      <c r="U44" s="595" t="s">
        <v>116</v>
      </c>
      <c r="V44" s="595"/>
      <c r="W44" s="300"/>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52"/>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row>
    <row r="45" spans="1:77" s="38" customFormat="1" ht="30" customHeight="1">
      <c r="B45" s="54"/>
      <c r="C45" s="55"/>
      <c r="D45" s="53"/>
      <c r="E45" s="56"/>
      <c r="F45" s="57"/>
      <c r="G45" s="57"/>
      <c r="H45" s="58"/>
      <c r="I45" s="56"/>
      <c r="J45" s="53"/>
      <c r="K45" s="56"/>
      <c r="L45" s="56"/>
      <c r="M45" s="56"/>
      <c r="N45" s="59"/>
      <c r="O45" s="59"/>
      <c r="P45" s="59"/>
      <c r="Q45" s="59"/>
      <c r="R45" s="60"/>
      <c r="W45" s="300"/>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52"/>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row>
    <row r="46" spans="1:77" s="38" customFormat="1" ht="30" customHeight="1">
      <c r="B46" s="54"/>
      <c r="C46" s="55"/>
      <c r="D46" s="53"/>
      <c r="E46" s="56"/>
      <c r="F46" s="57"/>
      <c r="G46" s="57"/>
      <c r="H46" s="58"/>
      <c r="I46" s="56"/>
      <c r="J46" s="53"/>
      <c r="K46" s="56"/>
      <c r="L46" s="56"/>
      <c r="M46" s="56"/>
      <c r="N46" s="59"/>
      <c r="O46" s="59"/>
      <c r="P46" s="59"/>
      <c r="Q46" s="59"/>
      <c r="R46" s="60"/>
      <c r="W46" s="300"/>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52"/>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row>
    <row r="47" spans="1:77" s="38" customFormat="1" ht="30" customHeight="1">
      <c r="B47" s="54"/>
      <c r="C47" s="55"/>
      <c r="D47" s="53"/>
      <c r="E47" s="56"/>
      <c r="F47" s="57"/>
      <c r="G47" s="57"/>
      <c r="H47" s="58"/>
      <c r="I47" s="56"/>
      <c r="J47" s="53"/>
      <c r="K47" s="56"/>
      <c r="L47" s="56"/>
      <c r="M47" s="56"/>
      <c r="N47" s="59"/>
      <c r="O47" s="59"/>
      <c r="P47" s="59"/>
      <c r="Q47" s="59"/>
      <c r="R47" s="60"/>
      <c r="W47" s="300"/>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52"/>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row>
    <row r="48" spans="1:77" s="38" customFormat="1" ht="30" customHeight="1">
      <c r="B48" s="54"/>
      <c r="C48" s="55"/>
      <c r="D48" s="53"/>
      <c r="E48" s="56"/>
      <c r="F48" s="57"/>
      <c r="G48" s="57"/>
      <c r="H48" s="58"/>
      <c r="I48" s="56"/>
      <c r="J48" s="53"/>
      <c r="K48" s="56"/>
      <c r="L48" s="56"/>
      <c r="M48" s="56"/>
      <c r="N48" s="59"/>
      <c r="O48" s="59"/>
      <c r="P48" s="59"/>
      <c r="Q48" s="59"/>
      <c r="R48" s="60"/>
      <c r="W48" s="300"/>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52"/>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row>
    <row r="49" spans="2:77" s="38" customFormat="1" ht="30" customHeight="1">
      <c r="B49" s="54"/>
      <c r="C49" s="55"/>
      <c r="D49" s="53"/>
      <c r="E49" s="56"/>
      <c r="F49" s="57"/>
      <c r="G49" s="57"/>
      <c r="H49" s="58"/>
      <c r="I49" s="56"/>
      <c r="J49" s="53"/>
      <c r="K49" s="56"/>
      <c r="L49" s="56"/>
      <c r="M49" s="56"/>
      <c r="N49" s="59"/>
      <c r="O49" s="59"/>
      <c r="P49" s="59"/>
      <c r="Q49" s="59"/>
      <c r="R49" s="60"/>
      <c r="W49" s="300"/>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52"/>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row>
    <row r="50" spans="2:77" s="38" customFormat="1" ht="30" customHeight="1">
      <c r="B50" s="54"/>
      <c r="C50" s="55"/>
      <c r="D50" s="53"/>
      <c r="E50" s="56"/>
      <c r="F50" s="57"/>
      <c r="G50" s="57"/>
      <c r="H50" s="58"/>
      <c r="I50" s="56"/>
      <c r="J50" s="53"/>
      <c r="K50" s="56"/>
      <c r="L50" s="56"/>
      <c r="M50" s="56"/>
      <c r="N50" s="59"/>
      <c r="O50" s="59"/>
      <c r="P50" s="59"/>
      <c r="Q50" s="59"/>
      <c r="R50" s="60"/>
      <c r="W50" s="300"/>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52"/>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row>
    <row r="51" spans="2:77" s="38" customFormat="1" ht="30" customHeight="1">
      <c r="B51" s="54"/>
      <c r="C51" s="55"/>
      <c r="D51" s="53"/>
      <c r="E51" s="56"/>
      <c r="F51" s="57"/>
      <c r="G51" s="57"/>
      <c r="H51" s="58"/>
      <c r="I51" s="56"/>
      <c r="J51" s="53"/>
      <c r="K51" s="56"/>
      <c r="L51" s="56"/>
      <c r="M51" s="56"/>
      <c r="N51" s="59"/>
      <c r="O51" s="59"/>
      <c r="P51" s="59"/>
      <c r="Q51" s="59"/>
      <c r="R51" s="60"/>
      <c r="W51" s="300"/>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52"/>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row>
    <row r="52" spans="2:77" s="38" customFormat="1" ht="30" customHeight="1">
      <c r="B52" s="54"/>
      <c r="C52" s="55"/>
      <c r="D52" s="53"/>
      <c r="E52" s="56"/>
      <c r="F52" s="57"/>
      <c r="G52" s="57"/>
      <c r="H52" s="58"/>
      <c r="I52" s="56"/>
      <c r="J52" s="53"/>
      <c r="K52" s="56"/>
      <c r="L52" s="56"/>
      <c r="M52" s="56"/>
      <c r="N52" s="59"/>
      <c r="O52" s="59"/>
      <c r="P52" s="59"/>
      <c r="Q52" s="59"/>
      <c r="R52" s="60"/>
      <c r="W52" s="300"/>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52"/>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row>
    <row r="53" spans="2:77" s="38" customFormat="1" ht="30" customHeight="1">
      <c r="B53" s="54"/>
      <c r="C53" s="55"/>
      <c r="D53" s="53"/>
      <c r="E53" s="56"/>
      <c r="F53" s="57"/>
      <c r="G53" s="57"/>
      <c r="H53" s="58"/>
      <c r="I53" s="56"/>
      <c r="J53" s="53"/>
      <c r="K53" s="56"/>
      <c r="L53" s="56"/>
      <c r="M53" s="56"/>
      <c r="N53" s="59"/>
      <c r="O53" s="59"/>
      <c r="P53" s="59"/>
      <c r="Q53" s="59"/>
      <c r="R53" s="60"/>
      <c r="W53" s="300"/>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52"/>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row>
    <row r="54" spans="2:77" s="38" customFormat="1" ht="30" customHeight="1">
      <c r="B54" s="54"/>
      <c r="C54" s="55"/>
      <c r="D54" s="53"/>
      <c r="E54" s="56"/>
      <c r="F54" s="57"/>
      <c r="G54" s="57"/>
      <c r="H54" s="58"/>
      <c r="I54" s="56"/>
      <c r="J54" s="53"/>
      <c r="K54" s="56"/>
      <c r="L54" s="56"/>
      <c r="M54" s="56"/>
      <c r="N54" s="59"/>
      <c r="O54" s="59"/>
      <c r="P54" s="59"/>
      <c r="Q54" s="59"/>
      <c r="R54" s="60"/>
      <c r="W54" s="300"/>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52"/>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row>
    <row r="55" spans="2:77" s="38" customFormat="1" ht="30" customHeight="1">
      <c r="B55" s="54"/>
      <c r="C55" s="55"/>
      <c r="D55" s="53"/>
      <c r="E55" s="56"/>
      <c r="F55" s="57"/>
      <c r="G55" s="57"/>
      <c r="H55" s="58"/>
      <c r="I55" s="56"/>
      <c r="J55" s="53"/>
      <c r="K55" s="56"/>
      <c r="L55" s="56"/>
      <c r="M55" s="56"/>
      <c r="N55" s="59"/>
      <c r="O55" s="59"/>
      <c r="P55" s="59"/>
      <c r="Q55" s="59"/>
      <c r="R55" s="60"/>
      <c r="W55" s="300"/>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52"/>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row>
    <row r="56" spans="2:77" s="38" customFormat="1" ht="30" customHeight="1">
      <c r="B56" s="54"/>
      <c r="C56" s="55"/>
      <c r="D56" s="53"/>
      <c r="E56" s="56"/>
      <c r="F56" s="57"/>
      <c r="G56" s="57"/>
      <c r="H56" s="58"/>
      <c r="I56" s="56"/>
      <c r="J56" s="53"/>
      <c r="K56" s="56"/>
      <c r="L56" s="56"/>
      <c r="M56" s="56"/>
      <c r="N56" s="59"/>
      <c r="O56" s="59"/>
      <c r="P56" s="59"/>
      <c r="Q56" s="59"/>
      <c r="R56" s="60"/>
      <c r="W56" s="300"/>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52"/>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row>
    <row r="57" spans="2:77" s="38" customFormat="1" ht="30" customHeight="1">
      <c r="B57" s="54"/>
      <c r="C57" s="55"/>
      <c r="D57" s="53"/>
      <c r="E57" s="56"/>
      <c r="F57" s="57"/>
      <c r="G57" s="57"/>
      <c r="H57" s="58"/>
      <c r="I57" s="56"/>
      <c r="J57" s="53"/>
      <c r="K57" s="56"/>
      <c r="L57" s="56"/>
      <c r="M57" s="56"/>
      <c r="N57" s="59"/>
      <c r="O57" s="59"/>
      <c r="P57" s="59"/>
      <c r="Q57" s="59"/>
      <c r="R57" s="60"/>
      <c r="W57" s="300"/>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52"/>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row>
    <row r="58" spans="2:77" s="38" customFormat="1" ht="30" customHeight="1">
      <c r="B58" s="54"/>
      <c r="C58" s="55"/>
      <c r="D58" s="53"/>
      <c r="E58" s="56"/>
      <c r="F58" s="57"/>
      <c r="G58" s="57"/>
      <c r="H58" s="58"/>
      <c r="I58" s="56"/>
      <c r="J58" s="53"/>
      <c r="K58" s="56"/>
      <c r="L58" s="56"/>
      <c r="M58" s="56"/>
      <c r="N58" s="59"/>
      <c r="O58" s="59"/>
      <c r="P58" s="59"/>
      <c r="Q58" s="59"/>
      <c r="R58" s="60"/>
      <c r="W58" s="300"/>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52"/>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row>
    <row r="59" spans="2:77" s="38" customFormat="1" ht="30" customHeight="1">
      <c r="B59" s="54"/>
      <c r="C59" s="55"/>
      <c r="D59" s="53"/>
      <c r="E59" s="56"/>
      <c r="F59" s="57"/>
      <c r="G59" s="57"/>
      <c r="H59" s="58"/>
      <c r="I59" s="56"/>
      <c r="J59" s="53"/>
      <c r="K59" s="56"/>
      <c r="L59" s="56"/>
      <c r="M59" s="56"/>
      <c r="N59" s="59"/>
      <c r="O59" s="59"/>
      <c r="P59" s="59"/>
      <c r="Q59" s="59"/>
      <c r="R59" s="60"/>
      <c r="W59" s="300"/>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52"/>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row>
    <row r="60" spans="2:77" s="38" customFormat="1" ht="30" customHeight="1">
      <c r="B60" s="54"/>
      <c r="C60" s="55"/>
      <c r="D60" s="53"/>
      <c r="E60" s="56"/>
      <c r="F60" s="57"/>
      <c r="G60" s="57"/>
      <c r="H60" s="58"/>
      <c r="I60" s="56"/>
      <c r="J60" s="53"/>
      <c r="K60" s="56"/>
      <c r="L60" s="56"/>
      <c r="M60" s="56"/>
      <c r="N60" s="59"/>
      <c r="O60" s="59"/>
      <c r="P60" s="59"/>
      <c r="Q60" s="59"/>
      <c r="R60" s="60"/>
      <c r="W60" s="300"/>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52"/>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row>
    <row r="61" spans="2:77" s="38" customFormat="1" ht="30" customHeight="1">
      <c r="B61" s="54"/>
      <c r="C61" s="55"/>
      <c r="D61" s="53"/>
      <c r="E61" s="56"/>
      <c r="F61" s="57"/>
      <c r="G61" s="57"/>
      <c r="H61" s="58"/>
      <c r="I61" s="56"/>
      <c r="J61" s="53"/>
      <c r="K61" s="56"/>
      <c r="L61" s="56"/>
      <c r="M61" s="56"/>
      <c r="N61" s="59"/>
      <c r="O61" s="59"/>
      <c r="P61" s="59"/>
      <c r="Q61" s="59"/>
      <c r="R61" s="60"/>
      <c r="W61" s="300"/>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52"/>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row>
    <row r="62" spans="2:77" s="38" customFormat="1" ht="30" customHeight="1">
      <c r="B62" s="54"/>
      <c r="C62" s="55"/>
      <c r="D62" s="53"/>
      <c r="E62" s="56"/>
      <c r="F62" s="57"/>
      <c r="G62" s="57"/>
      <c r="H62" s="58"/>
      <c r="I62" s="56"/>
      <c r="J62" s="53"/>
      <c r="K62" s="56"/>
      <c r="L62" s="56"/>
      <c r="M62" s="56"/>
      <c r="N62" s="59"/>
      <c r="O62" s="59"/>
      <c r="P62" s="59"/>
      <c r="Q62" s="59"/>
      <c r="R62" s="60"/>
      <c r="W62" s="300"/>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52"/>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row>
    <row r="63" spans="2:77" s="38" customFormat="1" ht="30" customHeight="1">
      <c r="B63" s="54"/>
      <c r="C63" s="55"/>
      <c r="D63" s="53"/>
      <c r="E63" s="56"/>
      <c r="F63" s="57"/>
      <c r="G63" s="57"/>
      <c r="H63" s="58"/>
      <c r="I63" s="56"/>
      <c r="J63" s="53"/>
      <c r="K63" s="56"/>
      <c r="L63" s="56"/>
      <c r="M63" s="56"/>
      <c r="N63" s="59"/>
      <c r="O63" s="59"/>
      <c r="P63" s="59"/>
      <c r="Q63" s="59"/>
      <c r="R63" s="60"/>
      <c r="W63" s="300"/>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52"/>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row>
    <row r="64" spans="2:77" s="38" customFormat="1" ht="30" customHeight="1">
      <c r="B64" s="54"/>
      <c r="C64" s="55"/>
      <c r="D64" s="53"/>
      <c r="E64" s="56"/>
      <c r="F64" s="57"/>
      <c r="G64" s="57"/>
      <c r="H64" s="58"/>
      <c r="I64" s="56"/>
      <c r="J64" s="53"/>
      <c r="K64" s="56"/>
      <c r="L64" s="56"/>
      <c r="M64" s="56"/>
      <c r="N64" s="59"/>
      <c r="O64" s="59"/>
      <c r="P64" s="59"/>
      <c r="Q64" s="59"/>
      <c r="R64" s="60"/>
      <c r="W64" s="300"/>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52"/>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row>
    <row r="65" spans="2:77" s="38" customFormat="1" ht="30" customHeight="1">
      <c r="B65" s="54"/>
      <c r="C65" s="55"/>
      <c r="D65" s="53"/>
      <c r="E65" s="56"/>
      <c r="F65" s="57"/>
      <c r="G65" s="57"/>
      <c r="H65" s="58"/>
      <c r="I65" s="56"/>
      <c r="J65" s="53"/>
      <c r="K65" s="56"/>
      <c r="L65" s="56"/>
      <c r="M65" s="56"/>
      <c r="N65" s="59"/>
      <c r="O65" s="59"/>
      <c r="P65" s="59"/>
      <c r="Q65" s="59"/>
      <c r="R65" s="60"/>
      <c r="W65" s="300"/>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52"/>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row>
    <row r="66" spans="2:77" s="38" customFormat="1" ht="30" customHeight="1">
      <c r="B66" s="54"/>
      <c r="C66" s="55"/>
      <c r="D66" s="53"/>
      <c r="E66" s="56"/>
      <c r="F66" s="57"/>
      <c r="G66" s="57"/>
      <c r="H66" s="58"/>
      <c r="I66" s="56"/>
      <c r="J66" s="53"/>
      <c r="K66" s="56"/>
      <c r="L66" s="56"/>
      <c r="M66" s="56"/>
      <c r="N66" s="59"/>
      <c r="O66" s="59"/>
      <c r="P66" s="59"/>
      <c r="Q66" s="59"/>
      <c r="R66" s="60"/>
      <c r="W66" s="300"/>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52"/>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row>
    <row r="67" spans="2:77" s="38" customFormat="1" ht="30" customHeight="1">
      <c r="B67" s="54"/>
      <c r="C67" s="55"/>
      <c r="D67" s="53"/>
      <c r="E67" s="56"/>
      <c r="F67" s="57"/>
      <c r="G67" s="57"/>
      <c r="H67" s="58"/>
      <c r="I67" s="56"/>
      <c r="J67" s="53"/>
      <c r="K67" s="56"/>
      <c r="L67" s="56"/>
      <c r="M67" s="56"/>
      <c r="N67" s="59"/>
      <c r="O67" s="59"/>
      <c r="P67" s="59"/>
      <c r="Q67" s="59"/>
      <c r="R67" s="60"/>
      <c r="W67" s="300"/>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52"/>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row>
    <row r="68" spans="2:77" s="38" customFormat="1" ht="30" customHeight="1">
      <c r="B68" s="54"/>
      <c r="C68" s="55"/>
      <c r="D68" s="53"/>
      <c r="E68" s="56"/>
      <c r="F68" s="57"/>
      <c r="G68" s="57"/>
      <c r="H68" s="58"/>
      <c r="I68" s="56"/>
      <c r="J68" s="53"/>
      <c r="K68" s="56"/>
      <c r="L68" s="56"/>
      <c r="M68" s="56"/>
      <c r="N68" s="59"/>
      <c r="O68" s="59"/>
      <c r="P68" s="59"/>
      <c r="Q68" s="59"/>
      <c r="R68" s="60"/>
      <c r="W68" s="300"/>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52"/>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row>
    <row r="69" spans="2:77" s="38" customFormat="1" ht="30" customHeight="1">
      <c r="B69" s="54"/>
      <c r="C69" s="55"/>
      <c r="D69" s="53"/>
      <c r="E69" s="56"/>
      <c r="F69" s="57"/>
      <c r="G69" s="57"/>
      <c r="H69" s="58"/>
      <c r="I69" s="56"/>
      <c r="J69" s="53"/>
      <c r="K69" s="56"/>
      <c r="L69" s="56"/>
      <c r="M69" s="56"/>
      <c r="N69" s="59"/>
      <c r="O69" s="59"/>
      <c r="P69" s="59"/>
      <c r="Q69" s="59"/>
      <c r="R69" s="60"/>
      <c r="W69" s="300"/>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52"/>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row>
    <row r="70" spans="2:77" s="38" customFormat="1" ht="30" customHeight="1">
      <c r="B70" s="54"/>
      <c r="C70" s="55"/>
      <c r="D70" s="53"/>
      <c r="E70" s="56"/>
      <c r="F70" s="57"/>
      <c r="G70" s="57"/>
      <c r="H70" s="58"/>
      <c r="I70" s="56"/>
      <c r="J70" s="53"/>
      <c r="K70" s="56"/>
      <c r="L70" s="56"/>
      <c r="M70" s="56"/>
      <c r="N70" s="59"/>
      <c r="O70" s="59"/>
      <c r="P70" s="59"/>
      <c r="Q70" s="59"/>
      <c r="R70" s="60"/>
      <c r="W70" s="300"/>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52"/>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row>
    <row r="71" spans="2:77" s="38" customFormat="1" ht="30" customHeight="1">
      <c r="B71" s="54"/>
      <c r="C71" s="55"/>
      <c r="D71" s="53"/>
      <c r="E71" s="56"/>
      <c r="F71" s="57"/>
      <c r="G71" s="57"/>
      <c r="H71" s="58"/>
      <c r="I71" s="56"/>
      <c r="J71" s="53"/>
      <c r="K71" s="56"/>
      <c r="L71" s="56"/>
      <c r="M71" s="56"/>
      <c r="N71" s="59"/>
      <c r="O71" s="59"/>
      <c r="P71" s="59"/>
      <c r="Q71" s="59"/>
      <c r="R71" s="60"/>
      <c r="W71" s="300"/>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52"/>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row>
    <row r="72" spans="2:77" s="38" customFormat="1" ht="30" customHeight="1">
      <c r="B72" s="54"/>
      <c r="C72" s="55"/>
      <c r="D72" s="53"/>
      <c r="E72" s="56"/>
      <c r="F72" s="57"/>
      <c r="G72" s="57"/>
      <c r="H72" s="58"/>
      <c r="I72" s="56"/>
      <c r="J72" s="53"/>
      <c r="K72" s="56"/>
      <c r="L72" s="56"/>
      <c r="M72" s="56"/>
      <c r="N72" s="59"/>
      <c r="O72" s="59"/>
      <c r="P72" s="59"/>
      <c r="Q72" s="59"/>
      <c r="R72" s="60"/>
      <c r="W72" s="300"/>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52"/>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row>
    <row r="73" spans="2:77" s="38" customFormat="1" ht="30" customHeight="1">
      <c r="B73" s="54"/>
      <c r="C73" s="55"/>
      <c r="D73" s="53"/>
      <c r="E73" s="56"/>
      <c r="F73" s="57"/>
      <c r="G73" s="57"/>
      <c r="H73" s="58"/>
      <c r="I73" s="56"/>
      <c r="J73" s="53"/>
      <c r="K73" s="56"/>
      <c r="L73" s="56"/>
      <c r="M73" s="56"/>
      <c r="N73" s="59"/>
      <c r="O73" s="59"/>
      <c r="P73" s="59"/>
      <c r="Q73" s="59"/>
      <c r="R73" s="60"/>
      <c r="W73" s="300"/>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52"/>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row>
    <row r="74" spans="2:77" s="38" customFormat="1" ht="30" customHeight="1">
      <c r="B74" s="54"/>
      <c r="C74" s="55"/>
      <c r="D74" s="53"/>
      <c r="E74" s="56"/>
      <c r="F74" s="57"/>
      <c r="G74" s="57"/>
      <c r="H74" s="58"/>
      <c r="I74" s="56"/>
      <c r="J74" s="53"/>
      <c r="K74" s="56"/>
      <c r="L74" s="56"/>
      <c r="M74" s="56"/>
      <c r="N74" s="59"/>
      <c r="O74" s="59"/>
      <c r="P74" s="59"/>
      <c r="Q74" s="59"/>
      <c r="R74" s="60"/>
      <c r="W74" s="300"/>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52"/>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row>
    <row r="75" spans="2:77" s="38" customFormat="1" ht="30" customHeight="1">
      <c r="B75" s="54"/>
      <c r="C75" s="55"/>
      <c r="D75" s="53"/>
      <c r="E75" s="56"/>
      <c r="F75" s="57"/>
      <c r="G75" s="57"/>
      <c r="H75" s="58"/>
      <c r="I75" s="56"/>
      <c r="J75" s="53"/>
      <c r="K75" s="56"/>
      <c r="L75" s="56"/>
      <c r="M75" s="56"/>
      <c r="N75" s="59"/>
      <c r="O75" s="59"/>
      <c r="P75" s="59"/>
      <c r="Q75" s="59"/>
      <c r="R75" s="60"/>
      <c r="W75" s="300"/>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52"/>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row>
    <row r="76" spans="2:77" s="38" customFormat="1" ht="30" customHeight="1">
      <c r="B76" s="54"/>
      <c r="C76" s="55"/>
      <c r="D76" s="53"/>
      <c r="E76" s="56"/>
      <c r="F76" s="57"/>
      <c r="G76" s="57"/>
      <c r="H76" s="58"/>
      <c r="I76" s="56"/>
      <c r="J76" s="53"/>
      <c r="K76" s="56"/>
      <c r="L76" s="56"/>
      <c r="M76" s="56"/>
      <c r="N76" s="59"/>
      <c r="O76" s="59"/>
      <c r="P76" s="59"/>
      <c r="Q76" s="59"/>
      <c r="R76" s="60"/>
      <c r="W76" s="300"/>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52"/>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row>
    <row r="77" spans="2:77" s="38" customFormat="1" ht="30" customHeight="1">
      <c r="B77" s="54"/>
      <c r="C77" s="55"/>
      <c r="D77" s="53"/>
      <c r="E77" s="56"/>
      <c r="F77" s="57"/>
      <c r="G77" s="57"/>
      <c r="H77" s="58"/>
      <c r="I77" s="56"/>
      <c r="J77" s="53"/>
      <c r="K77" s="56"/>
      <c r="L77" s="56"/>
      <c r="M77" s="56"/>
      <c r="N77" s="59"/>
      <c r="O77" s="59"/>
      <c r="P77" s="59"/>
      <c r="Q77" s="59"/>
      <c r="R77" s="60"/>
      <c r="W77" s="300"/>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52"/>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row>
    <row r="78" spans="2:77" s="38" customFormat="1" ht="30" customHeight="1">
      <c r="B78" s="54"/>
      <c r="C78" s="55"/>
      <c r="D78" s="53"/>
      <c r="E78" s="56"/>
      <c r="F78" s="57"/>
      <c r="G78" s="57"/>
      <c r="H78" s="58"/>
      <c r="I78" s="56"/>
      <c r="J78" s="53"/>
      <c r="K78" s="56"/>
      <c r="L78" s="56"/>
      <c r="M78" s="56"/>
      <c r="N78" s="59"/>
      <c r="O78" s="59"/>
      <c r="P78" s="59"/>
      <c r="Q78" s="59"/>
      <c r="R78" s="60"/>
      <c r="W78" s="300"/>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52"/>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row>
    <row r="79" spans="2:77" s="38" customFormat="1" ht="30" customHeight="1">
      <c r="B79" s="54"/>
      <c r="C79" s="55"/>
      <c r="D79" s="53"/>
      <c r="E79" s="56"/>
      <c r="F79" s="57"/>
      <c r="G79" s="57"/>
      <c r="H79" s="58"/>
      <c r="I79" s="56"/>
      <c r="J79" s="53"/>
      <c r="K79" s="56"/>
      <c r="L79" s="56"/>
      <c r="M79" s="56"/>
      <c r="N79" s="59"/>
      <c r="O79" s="59"/>
      <c r="P79" s="59"/>
      <c r="Q79" s="59"/>
      <c r="R79" s="60"/>
      <c r="W79" s="300"/>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52"/>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row>
    <row r="80" spans="2:77" s="38" customFormat="1" ht="30" customHeight="1">
      <c r="B80" s="54"/>
      <c r="C80" s="55"/>
      <c r="D80" s="53"/>
      <c r="E80" s="56"/>
      <c r="F80" s="57"/>
      <c r="G80" s="57"/>
      <c r="H80" s="58"/>
      <c r="I80" s="56"/>
      <c r="J80" s="53"/>
      <c r="K80" s="56"/>
      <c r="L80" s="56"/>
      <c r="M80" s="56"/>
      <c r="N80" s="59"/>
      <c r="O80" s="59"/>
      <c r="P80" s="59"/>
      <c r="Q80" s="59"/>
      <c r="R80" s="60"/>
      <c r="W80" s="300"/>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52"/>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row>
    <row r="81" spans="2:77" s="38" customFormat="1" ht="30" customHeight="1">
      <c r="B81" s="54"/>
      <c r="C81" s="55"/>
      <c r="D81" s="53"/>
      <c r="E81" s="56"/>
      <c r="F81" s="57"/>
      <c r="G81" s="57"/>
      <c r="H81" s="58"/>
      <c r="I81" s="56"/>
      <c r="J81" s="53"/>
      <c r="K81" s="56"/>
      <c r="L81" s="56"/>
      <c r="M81" s="56"/>
      <c r="N81" s="59"/>
      <c r="O81" s="59"/>
      <c r="P81" s="59"/>
      <c r="Q81" s="59"/>
      <c r="R81" s="60"/>
      <c r="W81" s="300"/>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52"/>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row>
    <row r="82" spans="2:77" s="38" customFormat="1" ht="30" customHeight="1">
      <c r="B82" s="54"/>
      <c r="C82" s="55"/>
      <c r="D82" s="53"/>
      <c r="E82" s="56"/>
      <c r="F82" s="57"/>
      <c r="G82" s="57"/>
      <c r="H82" s="58"/>
      <c r="I82" s="56"/>
      <c r="J82" s="53"/>
      <c r="K82" s="56"/>
      <c r="L82" s="56"/>
      <c r="M82" s="56"/>
      <c r="N82" s="59"/>
      <c r="O82" s="59"/>
      <c r="P82" s="59"/>
      <c r="Q82" s="59"/>
      <c r="R82" s="60"/>
      <c r="W82" s="300"/>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52"/>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row>
    <row r="83" spans="2:77" s="38" customFormat="1" ht="30" customHeight="1">
      <c r="B83" s="54"/>
      <c r="C83" s="55"/>
      <c r="D83" s="53"/>
      <c r="E83" s="56"/>
      <c r="F83" s="57"/>
      <c r="G83" s="57"/>
      <c r="H83" s="58"/>
      <c r="I83" s="56"/>
      <c r="J83" s="53"/>
      <c r="K83" s="56"/>
      <c r="L83" s="56"/>
      <c r="M83" s="56"/>
      <c r="N83" s="59"/>
      <c r="O83" s="59"/>
      <c r="P83" s="59"/>
      <c r="Q83" s="59"/>
      <c r="R83" s="60"/>
      <c r="W83" s="300"/>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52"/>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row>
    <row r="84" spans="2:77" s="38" customFormat="1" ht="30" customHeight="1">
      <c r="B84" s="54"/>
      <c r="C84" s="55"/>
      <c r="D84" s="53"/>
      <c r="E84" s="56"/>
      <c r="F84" s="57"/>
      <c r="G84" s="57"/>
      <c r="H84" s="58"/>
      <c r="I84" s="56"/>
      <c r="J84" s="53"/>
      <c r="K84" s="56"/>
      <c r="L84" s="56"/>
      <c r="M84" s="56"/>
      <c r="N84" s="59"/>
      <c r="O84" s="59"/>
      <c r="P84" s="59"/>
      <c r="Q84" s="59"/>
      <c r="R84" s="60"/>
      <c r="W84" s="300"/>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52"/>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row>
    <row r="85" spans="2:77" s="38" customFormat="1" ht="30" customHeight="1">
      <c r="B85" s="54"/>
      <c r="C85" s="55"/>
      <c r="D85" s="53"/>
      <c r="E85" s="56"/>
      <c r="F85" s="57"/>
      <c r="G85" s="57"/>
      <c r="H85" s="58"/>
      <c r="I85" s="56"/>
      <c r="J85" s="53"/>
      <c r="K85" s="56"/>
      <c r="L85" s="56"/>
      <c r="M85" s="56"/>
      <c r="N85" s="59"/>
      <c r="O85" s="59"/>
      <c r="P85" s="59"/>
      <c r="Q85" s="59"/>
      <c r="R85" s="60"/>
      <c r="W85" s="300"/>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52"/>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row>
    <row r="86" spans="2:77" s="38" customFormat="1" ht="30" customHeight="1">
      <c r="B86" s="54"/>
      <c r="C86" s="55"/>
      <c r="D86" s="53"/>
      <c r="E86" s="56"/>
      <c r="F86" s="57"/>
      <c r="G86" s="57"/>
      <c r="H86" s="58"/>
      <c r="I86" s="56"/>
      <c r="J86" s="53"/>
      <c r="K86" s="56"/>
      <c r="L86" s="56"/>
      <c r="M86" s="56"/>
      <c r="N86" s="59"/>
      <c r="O86" s="59"/>
      <c r="P86" s="59"/>
      <c r="Q86" s="59"/>
      <c r="R86" s="60"/>
      <c r="W86" s="300"/>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52"/>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row>
    <row r="87" spans="2:77" s="38" customFormat="1" ht="30" customHeight="1">
      <c r="B87" s="54"/>
      <c r="C87" s="55"/>
      <c r="D87" s="53"/>
      <c r="E87" s="56"/>
      <c r="F87" s="57"/>
      <c r="G87" s="57"/>
      <c r="H87" s="58"/>
      <c r="I87" s="56"/>
      <c r="J87" s="53"/>
      <c r="K87" s="56"/>
      <c r="L87" s="56"/>
      <c r="M87" s="56"/>
      <c r="N87" s="59"/>
      <c r="O87" s="59"/>
      <c r="P87" s="59"/>
      <c r="Q87" s="59"/>
      <c r="R87" s="60"/>
      <c r="W87" s="300"/>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52"/>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row>
    <row r="88" spans="2:77" s="38" customFormat="1" ht="30" customHeight="1">
      <c r="B88" s="54"/>
      <c r="C88" s="55"/>
      <c r="D88" s="53"/>
      <c r="E88" s="56"/>
      <c r="F88" s="57"/>
      <c r="G88" s="57"/>
      <c r="H88" s="58"/>
      <c r="I88" s="56"/>
      <c r="J88" s="53"/>
      <c r="K88" s="56"/>
      <c r="L88" s="56"/>
      <c r="M88" s="56"/>
      <c r="N88" s="59"/>
      <c r="O88" s="59"/>
      <c r="P88" s="59"/>
      <c r="Q88" s="59"/>
      <c r="R88" s="60"/>
      <c r="W88" s="300"/>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52"/>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row>
    <row r="89" spans="2:77" s="38" customFormat="1" ht="30" customHeight="1">
      <c r="B89" s="54"/>
      <c r="C89" s="55"/>
      <c r="D89" s="53"/>
      <c r="E89" s="56"/>
      <c r="F89" s="57"/>
      <c r="G89" s="57"/>
      <c r="H89" s="58"/>
      <c r="I89" s="56"/>
      <c r="J89" s="53"/>
      <c r="K89" s="56"/>
      <c r="L89" s="56"/>
      <c r="M89" s="56"/>
      <c r="N89" s="59"/>
      <c r="O89" s="59"/>
      <c r="P89" s="59"/>
      <c r="Q89" s="59"/>
      <c r="R89" s="60"/>
      <c r="W89" s="300"/>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52"/>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row>
    <row r="90" spans="2:77" s="38" customFormat="1" ht="30" customHeight="1">
      <c r="B90" s="54"/>
      <c r="C90" s="55"/>
      <c r="D90" s="53"/>
      <c r="E90" s="56"/>
      <c r="F90" s="57"/>
      <c r="G90" s="57"/>
      <c r="H90" s="58"/>
      <c r="I90" s="56"/>
      <c r="J90" s="53"/>
      <c r="K90" s="56"/>
      <c r="L90" s="56"/>
      <c r="M90" s="56"/>
      <c r="N90" s="59"/>
      <c r="O90" s="59"/>
      <c r="P90" s="59"/>
      <c r="Q90" s="59"/>
      <c r="R90" s="60"/>
      <c r="W90" s="300"/>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52"/>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row>
    <row r="91" spans="2:77" s="38" customFormat="1" ht="30" customHeight="1">
      <c r="B91" s="54"/>
      <c r="C91" s="55"/>
      <c r="D91" s="53"/>
      <c r="E91" s="56"/>
      <c r="F91" s="57"/>
      <c r="G91" s="57"/>
      <c r="H91" s="58"/>
      <c r="I91" s="56"/>
      <c r="J91" s="53"/>
      <c r="K91" s="56"/>
      <c r="L91" s="56"/>
      <c r="M91" s="56"/>
      <c r="N91" s="59"/>
      <c r="O91" s="59"/>
      <c r="P91" s="59"/>
      <c r="Q91" s="59"/>
      <c r="R91" s="60"/>
      <c r="W91" s="300"/>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52"/>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row>
    <row r="92" spans="2:77" s="38" customFormat="1" ht="30" customHeight="1">
      <c r="B92" s="54"/>
      <c r="C92" s="55"/>
      <c r="D92" s="53"/>
      <c r="E92" s="56"/>
      <c r="F92" s="57"/>
      <c r="G92" s="57"/>
      <c r="H92" s="58"/>
      <c r="I92" s="56"/>
      <c r="J92" s="53"/>
      <c r="K92" s="56"/>
      <c r="L92" s="56"/>
      <c r="M92" s="56"/>
      <c r="N92" s="59"/>
      <c r="O92" s="59"/>
      <c r="P92" s="59"/>
      <c r="Q92" s="59"/>
      <c r="R92" s="60"/>
      <c r="W92" s="300"/>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52"/>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row>
    <row r="93" spans="2:77" s="38" customFormat="1" ht="30" customHeight="1">
      <c r="B93" s="54"/>
      <c r="C93" s="55"/>
      <c r="D93" s="53"/>
      <c r="E93" s="56"/>
      <c r="F93" s="57"/>
      <c r="G93" s="57"/>
      <c r="H93" s="58"/>
      <c r="I93" s="56"/>
      <c r="J93" s="53"/>
      <c r="K93" s="56"/>
      <c r="L93" s="56"/>
      <c r="M93" s="56"/>
      <c r="N93" s="59"/>
      <c r="O93" s="59"/>
      <c r="P93" s="59"/>
      <c r="Q93" s="59"/>
      <c r="R93" s="60"/>
      <c r="W93" s="300"/>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52"/>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row>
    <row r="94" spans="2:77" s="38" customFormat="1" ht="30" customHeight="1">
      <c r="B94" s="54"/>
      <c r="C94" s="55"/>
      <c r="D94" s="53"/>
      <c r="E94" s="56"/>
      <c r="F94" s="57"/>
      <c r="G94" s="57"/>
      <c r="H94" s="58"/>
      <c r="I94" s="56"/>
      <c r="J94" s="53"/>
      <c r="K94" s="56"/>
      <c r="L94" s="56"/>
      <c r="M94" s="56"/>
      <c r="N94" s="59"/>
      <c r="O94" s="59"/>
      <c r="P94" s="59"/>
      <c r="Q94" s="59"/>
      <c r="R94" s="60"/>
      <c r="W94" s="300"/>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52"/>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row>
    <row r="95" spans="2:77" s="38" customFormat="1" ht="30" customHeight="1">
      <c r="B95" s="54"/>
      <c r="C95" s="55"/>
      <c r="D95" s="53"/>
      <c r="E95" s="56"/>
      <c r="F95" s="57"/>
      <c r="G95" s="57"/>
      <c r="H95" s="58"/>
      <c r="I95" s="56"/>
      <c r="J95" s="53"/>
      <c r="K95" s="56"/>
      <c r="L95" s="56"/>
      <c r="M95" s="56"/>
      <c r="N95" s="59"/>
      <c r="O95" s="59"/>
      <c r="P95" s="59"/>
      <c r="Q95" s="59"/>
      <c r="R95" s="60"/>
      <c r="W95" s="300"/>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52"/>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row>
    <row r="96" spans="2:77" s="38" customFormat="1" ht="30" customHeight="1">
      <c r="B96" s="54"/>
      <c r="C96" s="55"/>
      <c r="D96" s="53"/>
      <c r="E96" s="56"/>
      <c r="F96" s="57"/>
      <c r="G96" s="57"/>
      <c r="H96" s="58"/>
      <c r="I96" s="56"/>
      <c r="J96" s="53"/>
      <c r="K96" s="56"/>
      <c r="L96" s="56"/>
      <c r="M96" s="56"/>
      <c r="N96" s="59"/>
      <c r="O96" s="59"/>
      <c r="P96" s="59"/>
      <c r="Q96" s="59"/>
      <c r="R96" s="60"/>
      <c r="W96" s="300"/>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52"/>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row>
    <row r="97" spans="2:77" s="38" customFormat="1" ht="30" customHeight="1">
      <c r="B97" s="54"/>
      <c r="C97" s="55"/>
      <c r="D97" s="53"/>
      <c r="E97" s="56"/>
      <c r="F97" s="57"/>
      <c r="G97" s="57"/>
      <c r="H97" s="58"/>
      <c r="I97" s="56"/>
      <c r="J97" s="53"/>
      <c r="K97" s="56"/>
      <c r="L97" s="56"/>
      <c r="M97" s="56"/>
      <c r="N97" s="59"/>
      <c r="O97" s="59"/>
      <c r="P97" s="59"/>
      <c r="Q97" s="59"/>
      <c r="R97" s="60"/>
      <c r="W97" s="300"/>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52"/>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row>
    <row r="98" spans="2:77" s="38" customFormat="1" ht="30" customHeight="1">
      <c r="B98" s="54"/>
      <c r="C98" s="55"/>
      <c r="D98" s="53"/>
      <c r="E98" s="56"/>
      <c r="F98" s="57"/>
      <c r="G98" s="57"/>
      <c r="H98" s="58"/>
      <c r="I98" s="56"/>
      <c r="J98" s="53"/>
      <c r="K98" s="56"/>
      <c r="L98" s="56"/>
      <c r="M98" s="56"/>
      <c r="N98" s="59"/>
      <c r="O98" s="59"/>
      <c r="P98" s="59"/>
      <c r="Q98" s="59"/>
      <c r="R98" s="60"/>
      <c r="W98" s="300"/>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52"/>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row>
    <row r="99" spans="2:77" s="38" customFormat="1" ht="30" customHeight="1">
      <c r="B99" s="54"/>
      <c r="C99" s="55"/>
      <c r="D99" s="53"/>
      <c r="E99" s="56"/>
      <c r="F99" s="57"/>
      <c r="G99" s="57"/>
      <c r="H99" s="58"/>
      <c r="I99" s="56"/>
      <c r="J99" s="53"/>
      <c r="K99" s="56"/>
      <c r="L99" s="56"/>
      <c r="M99" s="56"/>
      <c r="N99" s="59"/>
      <c r="O99" s="59"/>
      <c r="P99" s="59"/>
      <c r="Q99" s="59"/>
      <c r="R99" s="60"/>
      <c r="W99" s="300"/>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52"/>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row>
    <row r="100" spans="2:77" s="38" customFormat="1" ht="30" customHeight="1">
      <c r="B100" s="54"/>
      <c r="C100" s="55"/>
      <c r="D100" s="53"/>
      <c r="E100" s="56"/>
      <c r="F100" s="57"/>
      <c r="G100" s="57"/>
      <c r="H100" s="58"/>
      <c r="I100" s="56"/>
      <c r="J100" s="53"/>
      <c r="K100" s="56"/>
      <c r="L100" s="56"/>
      <c r="M100" s="56"/>
      <c r="N100" s="59"/>
      <c r="O100" s="59"/>
      <c r="P100" s="59"/>
      <c r="Q100" s="59"/>
      <c r="R100" s="60"/>
      <c r="W100" s="300"/>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52"/>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row>
    <row r="101" spans="2:77" s="38" customFormat="1" ht="30" customHeight="1">
      <c r="B101" s="54"/>
      <c r="C101" s="55"/>
      <c r="D101" s="53"/>
      <c r="E101" s="56"/>
      <c r="F101" s="57"/>
      <c r="G101" s="57"/>
      <c r="H101" s="58"/>
      <c r="I101" s="56"/>
      <c r="J101" s="53"/>
      <c r="K101" s="56"/>
      <c r="L101" s="56"/>
      <c r="M101" s="56"/>
      <c r="N101" s="59"/>
      <c r="O101" s="59"/>
      <c r="P101" s="59"/>
      <c r="Q101" s="59"/>
      <c r="R101" s="60"/>
      <c r="W101" s="300"/>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52"/>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row>
    <row r="102" spans="2:77" s="38" customFormat="1" ht="30" customHeight="1">
      <c r="B102" s="54"/>
      <c r="C102" s="55"/>
      <c r="D102" s="53"/>
      <c r="E102" s="56"/>
      <c r="F102" s="57"/>
      <c r="G102" s="57"/>
      <c r="H102" s="58"/>
      <c r="I102" s="56"/>
      <c r="J102" s="53"/>
      <c r="K102" s="56"/>
      <c r="L102" s="56"/>
      <c r="M102" s="56"/>
      <c r="N102" s="59"/>
      <c r="O102" s="59"/>
      <c r="P102" s="59"/>
      <c r="Q102" s="59"/>
      <c r="R102" s="60"/>
      <c r="W102" s="300"/>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52"/>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row>
    <row r="103" spans="2:77" s="38" customFormat="1" ht="30" customHeight="1">
      <c r="B103" s="54"/>
      <c r="C103" s="55"/>
      <c r="D103" s="53"/>
      <c r="E103" s="56"/>
      <c r="F103" s="57"/>
      <c r="G103" s="57"/>
      <c r="H103" s="58"/>
      <c r="I103" s="56"/>
      <c r="J103" s="53"/>
      <c r="K103" s="56"/>
      <c r="L103" s="56"/>
      <c r="M103" s="56"/>
      <c r="N103" s="59"/>
      <c r="O103" s="59"/>
      <c r="P103" s="59"/>
      <c r="Q103" s="59"/>
      <c r="R103" s="60"/>
      <c r="W103" s="300"/>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52"/>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row>
    <row r="104" spans="2:77" s="38" customFormat="1" ht="30" customHeight="1">
      <c r="B104" s="54"/>
      <c r="C104" s="55"/>
      <c r="D104" s="53"/>
      <c r="E104" s="56"/>
      <c r="F104" s="57"/>
      <c r="G104" s="57"/>
      <c r="H104" s="58"/>
      <c r="I104" s="56"/>
      <c r="J104" s="53"/>
      <c r="K104" s="56"/>
      <c r="L104" s="56"/>
      <c r="M104" s="56"/>
      <c r="N104" s="59"/>
      <c r="O104" s="59"/>
      <c r="P104" s="59"/>
      <c r="Q104" s="59"/>
      <c r="R104" s="60"/>
      <c r="W104" s="300"/>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52"/>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row>
    <row r="105" spans="2:77" s="38" customFormat="1" ht="30" customHeight="1">
      <c r="B105" s="54"/>
      <c r="C105" s="55"/>
      <c r="D105" s="53"/>
      <c r="E105" s="56"/>
      <c r="F105" s="57"/>
      <c r="G105" s="57"/>
      <c r="H105" s="58"/>
      <c r="I105" s="56"/>
      <c r="J105" s="53"/>
      <c r="K105" s="56"/>
      <c r="L105" s="56"/>
      <c r="M105" s="56"/>
      <c r="N105" s="59"/>
      <c r="O105" s="59"/>
      <c r="P105" s="59"/>
      <c r="Q105" s="59"/>
      <c r="R105" s="60"/>
      <c r="W105" s="300"/>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52"/>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row>
    <row r="106" spans="2:77" s="38" customFormat="1" ht="30" customHeight="1">
      <c r="B106" s="54"/>
      <c r="C106" s="55"/>
      <c r="D106" s="53"/>
      <c r="E106" s="56"/>
      <c r="F106" s="57"/>
      <c r="G106" s="57"/>
      <c r="H106" s="58"/>
      <c r="I106" s="56"/>
      <c r="J106" s="53"/>
      <c r="K106" s="56"/>
      <c r="L106" s="56"/>
      <c r="M106" s="56"/>
      <c r="N106" s="59"/>
      <c r="O106" s="59"/>
      <c r="P106" s="59"/>
      <c r="Q106" s="59"/>
      <c r="R106" s="60"/>
      <c r="W106" s="300"/>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52"/>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row>
    <row r="107" spans="2:77" s="38" customFormat="1" ht="30" customHeight="1">
      <c r="B107" s="54"/>
      <c r="C107" s="55"/>
      <c r="D107" s="53"/>
      <c r="E107" s="56"/>
      <c r="F107" s="57"/>
      <c r="G107" s="57"/>
      <c r="H107" s="58"/>
      <c r="I107" s="56"/>
      <c r="J107" s="53"/>
      <c r="K107" s="56"/>
      <c r="L107" s="56"/>
      <c r="M107" s="56"/>
      <c r="N107" s="59"/>
      <c r="O107" s="59"/>
      <c r="P107" s="59"/>
      <c r="Q107" s="59"/>
      <c r="R107" s="60"/>
      <c r="W107" s="300"/>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52"/>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row>
    <row r="108" spans="2:77" s="38" customFormat="1" ht="30" customHeight="1">
      <c r="B108" s="54"/>
      <c r="C108" s="55"/>
      <c r="D108" s="53"/>
      <c r="E108" s="56"/>
      <c r="F108" s="57"/>
      <c r="G108" s="57"/>
      <c r="H108" s="58"/>
      <c r="I108" s="56"/>
      <c r="J108" s="53"/>
      <c r="K108" s="56"/>
      <c r="L108" s="56"/>
      <c r="M108" s="56"/>
      <c r="N108" s="59"/>
      <c r="O108" s="59"/>
      <c r="P108" s="59"/>
      <c r="Q108" s="59"/>
      <c r="R108" s="60"/>
      <c r="W108" s="300"/>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52"/>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row>
    <row r="109" spans="2:77" s="38" customFormat="1" ht="30" customHeight="1">
      <c r="B109" s="54"/>
      <c r="C109" s="55"/>
      <c r="D109" s="53"/>
      <c r="E109" s="56"/>
      <c r="F109" s="57"/>
      <c r="G109" s="57"/>
      <c r="H109" s="58"/>
      <c r="I109" s="56"/>
      <c r="J109" s="53"/>
      <c r="K109" s="56"/>
      <c r="L109" s="56"/>
      <c r="M109" s="56"/>
      <c r="N109" s="59"/>
      <c r="O109" s="59"/>
      <c r="P109" s="59"/>
      <c r="Q109" s="59"/>
      <c r="R109" s="60"/>
      <c r="W109" s="300"/>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52"/>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row>
    <row r="110" spans="2:77" s="38" customFormat="1" ht="30" customHeight="1">
      <c r="B110" s="54"/>
      <c r="C110" s="55"/>
      <c r="D110" s="53"/>
      <c r="E110" s="56"/>
      <c r="F110" s="57"/>
      <c r="G110" s="57"/>
      <c r="H110" s="58"/>
      <c r="I110" s="56"/>
      <c r="J110" s="53"/>
      <c r="K110" s="56"/>
      <c r="L110" s="56"/>
      <c r="M110" s="56"/>
      <c r="N110" s="59"/>
      <c r="O110" s="59"/>
      <c r="P110" s="59"/>
      <c r="Q110" s="59"/>
      <c r="R110" s="60"/>
      <c r="W110" s="300"/>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52"/>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row>
    <row r="111" spans="2:77" s="38" customFormat="1" ht="30" customHeight="1">
      <c r="B111" s="54"/>
      <c r="C111" s="55"/>
      <c r="D111" s="53"/>
      <c r="E111" s="56"/>
      <c r="F111" s="57"/>
      <c r="G111" s="57"/>
      <c r="H111" s="58"/>
      <c r="I111" s="56"/>
      <c r="J111" s="53"/>
      <c r="K111" s="56"/>
      <c r="L111" s="56"/>
      <c r="M111" s="56"/>
      <c r="N111" s="59"/>
      <c r="O111" s="59"/>
      <c r="P111" s="59"/>
      <c r="Q111" s="59"/>
      <c r="R111" s="60"/>
      <c r="W111" s="300"/>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52"/>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row>
    <row r="112" spans="2:77" s="38" customFormat="1" ht="30" customHeight="1">
      <c r="B112" s="54"/>
      <c r="C112" s="55"/>
      <c r="D112" s="53"/>
      <c r="E112" s="56"/>
      <c r="F112" s="57"/>
      <c r="G112" s="57"/>
      <c r="H112" s="58"/>
      <c r="I112" s="56"/>
      <c r="J112" s="53"/>
      <c r="K112" s="56"/>
      <c r="L112" s="56"/>
      <c r="M112" s="56"/>
      <c r="N112" s="59"/>
      <c r="O112" s="59"/>
      <c r="P112" s="59"/>
      <c r="Q112" s="59"/>
      <c r="R112" s="60"/>
      <c r="W112" s="300"/>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52"/>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row>
    <row r="113" spans="2:77" s="38" customFormat="1" ht="30" customHeight="1">
      <c r="B113" s="54"/>
      <c r="C113" s="55"/>
      <c r="D113" s="53"/>
      <c r="E113" s="56"/>
      <c r="F113" s="57"/>
      <c r="G113" s="57"/>
      <c r="H113" s="58"/>
      <c r="I113" s="56"/>
      <c r="J113" s="53"/>
      <c r="K113" s="56"/>
      <c r="L113" s="56"/>
      <c r="M113" s="56"/>
      <c r="N113" s="59"/>
      <c r="O113" s="59"/>
      <c r="P113" s="59"/>
      <c r="Q113" s="59"/>
      <c r="R113" s="60"/>
      <c r="W113" s="300"/>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52"/>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row>
    <row r="114" spans="2:77" s="38" customFormat="1" ht="30" customHeight="1">
      <c r="B114" s="54"/>
      <c r="C114" s="55"/>
      <c r="D114" s="53"/>
      <c r="E114" s="56"/>
      <c r="F114" s="57"/>
      <c r="G114" s="57"/>
      <c r="H114" s="58"/>
      <c r="I114" s="56"/>
      <c r="J114" s="53"/>
      <c r="K114" s="56"/>
      <c r="L114" s="56"/>
      <c r="M114" s="56"/>
      <c r="N114" s="59"/>
      <c r="O114" s="59"/>
      <c r="P114" s="59"/>
      <c r="Q114" s="59"/>
      <c r="R114" s="60"/>
      <c r="W114" s="300"/>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52"/>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row>
    <row r="115" spans="2:77" s="38" customFormat="1" ht="30" customHeight="1">
      <c r="B115" s="54"/>
      <c r="C115" s="55"/>
      <c r="D115" s="53"/>
      <c r="E115" s="56"/>
      <c r="F115" s="57"/>
      <c r="G115" s="57"/>
      <c r="H115" s="58"/>
      <c r="I115" s="56"/>
      <c r="J115" s="53"/>
      <c r="K115" s="56"/>
      <c r="L115" s="56"/>
      <c r="M115" s="56"/>
      <c r="N115" s="59"/>
      <c r="O115" s="59"/>
      <c r="P115" s="59"/>
      <c r="Q115" s="59"/>
      <c r="R115" s="60"/>
      <c r="W115" s="300"/>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52"/>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row>
    <row r="116" spans="2:77" s="38" customFormat="1" ht="30" customHeight="1">
      <c r="B116" s="54"/>
      <c r="C116" s="55"/>
      <c r="D116" s="53"/>
      <c r="E116" s="56"/>
      <c r="F116" s="57"/>
      <c r="G116" s="57"/>
      <c r="H116" s="58"/>
      <c r="I116" s="56"/>
      <c r="J116" s="53"/>
      <c r="K116" s="56"/>
      <c r="L116" s="56"/>
      <c r="M116" s="56"/>
      <c r="N116" s="59"/>
      <c r="O116" s="59"/>
      <c r="P116" s="59"/>
      <c r="Q116" s="59"/>
      <c r="R116" s="60"/>
      <c r="W116" s="300"/>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52"/>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row>
    <row r="117" spans="2:77" s="38" customFormat="1" ht="30" customHeight="1">
      <c r="B117" s="54"/>
      <c r="C117" s="55"/>
      <c r="D117" s="53"/>
      <c r="E117" s="56"/>
      <c r="F117" s="57"/>
      <c r="G117" s="57"/>
      <c r="H117" s="58"/>
      <c r="I117" s="56"/>
      <c r="J117" s="53"/>
      <c r="K117" s="56"/>
      <c r="L117" s="56"/>
      <c r="M117" s="56"/>
      <c r="N117" s="59"/>
      <c r="O117" s="59"/>
      <c r="P117" s="59"/>
      <c r="Q117" s="59"/>
      <c r="R117" s="60"/>
      <c r="W117" s="300"/>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52"/>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row>
    <row r="118" spans="2:77" s="38" customFormat="1" ht="30" customHeight="1">
      <c r="B118" s="54"/>
      <c r="C118" s="55"/>
      <c r="D118" s="53"/>
      <c r="E118" s="56"/>
      <c r="F118" s="57"/>
      <c r="G118" s="57"/>
      <c r="H118" s="58"/>
      <c r="I118" s="56"/>
      <c r="J118" s="53"/>
      <c r="K118" s="56"/>
      <c r="L118" s="56"/>
      <c r="M118" s="56"/>
      <c r="N118" s="59"/>
      <c r="O118" s="59"/>
      <c r="P118" s="59"/>
      <c r="Q118" s="59"/>
      <c r="R118" s="60"/>
      <c r="W118" s="300"/>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52"/>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row>
    <row r="119" spans="2:77" s="38" customFormat="1" ht="30" customHeight="1">
      <c r="B119" s="54"/>
      <c r="C119" s="55"/>
      <c r="D119" s="53"/>
      <c r="E119" s="56"/>
      <c r="F119" s="57"/>
      <c r="G119" s="57"/>
      <c r="H119" s="58"/>
      <c r="I119" s="56"/>
      <c r="J119" s="53"/>
      <c r="K119" s="56"/>
      <c r="L119" s="56"/>
      <c r="M119" s="56"/>
      <c r="N119" s="59"/>
      <c r="O119" s="59"/>
      <c r="P119" s="59"/>
      <c r="Q119" s="59"/>
      <c r="R119" s="60"/>
      <c r="W119" s="300"/>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52"/>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row>
    <row r="120" spans="2:77" s="38" customFormat="1" ht="30" customHeight="1">
      <c r="B120" s="54"/>
      <c r="C120" s="55"/>
      <c r="D120" s="53"/>
      <c r="E120" s="56"/>
      <c r="F120" s="57"/>
      <c r="G120" s="57"/>
      <c r="H120" s="58"/>
      <c r="I120" s="56"/>
      <c r="J120" s="53"/>
      <c r="K120" s="56"/>
      <c r="L120" s="56"/>
      <c r="M120" s="56"/>
      <c r="N120" s="59"/>
      <c r="O120" s="59"/>
      <c r="P120" s="59"/>
      <c r="Q120" s="59"/>
      <c r="R120" s="60"/>
      <c r="W120" s="300"/>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52"/>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row>
    <row r="121" spans="2:77" s="38" customFormat="1" ht="30" customHeight="1">
      <c r="B121" s="54"/>
      <c r="C121" s="55"/>
      <c r="D121" s="53"/>
      <c r="E121" s="56"/>
      <c r="F121" s="57"/>
      <c r="G121" s="57"/>
      <c r="H121" s="58"/>
      <c r="I121" s="56"/>
      <c r="J121" s="53"/>
      <c r="K121" s="56"/>
      <c r="L121" s="56"/>
      <c r="M121" s="56"/>
      <c r="N121" s="59"/>
      <c r="O121" s="59"/>
      <c r="P121" s="59"/>
      <c r="Q121" s="59"/>
      <c r="R121" s="60"/>
      <c r="W121" s="300"/>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52"/>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row>
    <row r="122" spans="2:77" s="38" customFormat="1" ht="30" customHeight="1">
      <c r="B122" s="54"/>
      <c r="C122" s="55"/>
      <c r="D122" s="53"/>
      <c r="E122" s="56"/>
      <c r="F122" s="57"/>
      <c r="G122" s="57"/>
      <c r="H122" s="58"/>
      <c r="I122" s="56"/>
      <c r="J122" s="53"/>
      <c r="K122" s="56"/>
      <c r="L122" s="56"/>
      <c r="M122" s="56"/>
      <c r="N122" s="59"/>
      <c r="O122" s="59"/>
      <c r="P122" s="59"/>
      <c r="Q122" s="59"/>
      <c r="R122" s="60"/>
      <c r="W122" s="300"/>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52"/>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row>
    <row r="123" spans="2:77" s="38" customFormat="1" ht="30" customHeight="1">
      <c r="B123" s="54"/>
      <c r="C123" s="55"/>
      <c r="D123" s="53"/>
      <c r="E123" s="56"/>
      <c r="F123" s="57"/>
      <c r="G123" s="57"/>
      <c r="H123" s="58"/>
      <c r="I123" s="56"/>
      <c r="J123" s="53"/>
      <c r="K123" s="56"/>
      <c r="L123" s="56"/>
      <c r="M123" s="56"/>
      <c r="N123" s="59"/>
      <c r="O123" s="59"/>
      <c r="P123" s="59"/>
      <c r="Q123" s="59"/>
      <c r="R123" s="60"/>
      <c r="W123" s="300"/>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52"/>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row>
    <row r="124" spans="2:77" s="38" customFormat="1" ht="30" customHeight="1">
      <c r="B124" s="54"/>
      <c r="C124" s="55"/>
      <c r="D124" s="53"/>
      <c r="E124" s="56"/>
      <c r="F124" s="57"/>
      <c r="G124" s="57"/>
      <c r="H124" s="58"/>
      <c r="I124" s="56"/>
      <c r="J124" s="53"/>
      <c r="K124" s="56"/>
      <c r="L124" s="56"/>
      <c r="M124" s="56"/>
      <c r="N124" s="59"/>
      <c r="O124" s="59"/>
      <c r="P124" s="59"/>
      <c r="Q124" s="59"/>
      <c r="R124" s="60"/>
      <c r="W124" s="300"/>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52"/>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row>
    <row r="125" spans="2:77" s="38" customFormat="1" ht="30" customHeight="1">
      <c r="B125" s="54"/>
      <c r="C125" s="55"/>
      <c r="D125" s="53"/>
      <c r="E125" s="56"/>
      <c r="F125" s="57"/>
      <c r="G125" s="57"/>
      <c r="H125" s="58"/>
      <c r="I125" s="56"/>
      <c r="J125" s="53"/>
      <c r="K125" s="56"/>
      <c r="L125" s="56"/>
      <c r="M125" s="56"/>
      <c r="N125" s="59"/>
      <c r="O125" s="59"/>
      <c r="P125" s="59"/>
      <c r="Q125" s="59"/>
      <c r="R125" s="60"/>
      <c r="W125" s="300"/>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52"/>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row>
    <row r="126" spans="2:77" s="38" customFormat="1" ht="30" customHeight="1">
      <c r="B126" s="54"/>
      <c r="C126" s="55"/>
      <c r="D126" s="53"/>
      <c r="E126" s="56"/>
      <c r="F126" s="57"/>
      <c r="G126" s="57"/>
      <c r="H126" s="58"/>
      <c r="I126" s="56"/>
      <c r="J126" s="53"/>
      <c r="K126" s="56"/>
      <c r="L126" s="56"/>
      <c r="M126" s="56"/>
      <c r="N126" s="59"/>
      <c r="O126" s="59"/>
      <c r="P126" s="59"/>
      <c r="Q126" s="59"/>
      <c r="R126" s="60"/>
      <c r="W126" s="300"/>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52"/>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row>
    <row r="127" spans="2:77" s="38" customFormat="1" ht="30" customHeight="1">
      <c r="B127" s="54"/>
      <c r="C127" s="55"/>
      <c r="D127" s="53"/>
      <c r="E127" s="56"/>
      <c r="F127" s="57"/>
      <c r="G127" s="57"/>
      <c r="H127" s="58"/>
      <c r="I127" s="56"/>
      <c r="J127" s="53"/>
      <c r="K127" s="56"/>
      <c r="L127" s="56"/>
      <c r="M127" s="56"/>
      <c r="N127" s="59"/>
      <c r="O127" s="59"/>
      <c r="P127" s="59"/>
      <c r="Q127" s="59"/>
      <c r="R127" s="60"/>
      <c r="W127" s="300"/>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52"/>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row>
    <row r="128" spans="2:77" s="38" customFormat="1" ht="30" customHeight="1">
      <c r="B128" s="54"/>
      <c r="C128" s="55"/>
      <c r="D128" s="53"/>
      <c r="E128" s="56"/>
      <c r="F128" s="57"/>
      <c r="G128" s="57"/>
      <c r="H128" s="58"/>
      <c r="I128" s="56"/>
      <c r="J128" s="53"/>
      <c r="K128" s="56"/>
      <c r="L128" s="56"/>
      <c r="M128" s="56"/>
      <c r="N128" s="59"/>
      <c r="O128" s="59"/>
      <c r="P128" s="59"/>
      <c r="Q128" s="59"/>
      <c r="R128" s="60"/>
      <c r="W128" s="300"/>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52"/>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row>
    <row r="129" spans="2:77" s="38" customFormat="1" ht="30" customHeight="1">
      <c r="B129" s="54"/>
      <c r="C129" s="55"/>
      <c r="D129" s="53"/>
      <c r="E129" s="56"/>
      <c r="F129" s="57"/>
      <c r="G129" s="57"/>
      <c r="H129" s="58"/>
      <c r="I129" s="56"/>
      <c r="J129" s="53"/>
      <c r="K129" s="56"/>
      <c r="L129" s="56"/>
      <c r="M129" s="56"/>
      <c r="N129" s="59"/>
      <c r="O129" s="59"/>
      <c r="P129" s="59"/>
      <c r="Q129" s="59"/>
      <c r="R129" s="60"/>
      <c r="W129" s="300"/>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52"/>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row>
    <row r="130" spans="2:77" s="38" customFormat="1" ht="30" customHeight="1">
      <c r="B130" s="54"/>
      <c r="C130" s="55"/>
      <c r="D130" s="53"/>
      <c r="E130" s="56"/>
      <c r="F130" s="57"/>
      <c r="G130" s="57"/>
      <c r="H130" s="58"/>
      <c r="I130" s="56"/>
      <c r="J130" s="53"/>
      <c r="K130" s="56"/>
      <c r="L130" s="56"/>
      <c r="M130" s="56"/>
      <c r="N130" s="59"/>
      <c r="O130" s="59"/>
      <c r="P130" s="59"/>
      <c r="Q130" s="59"/>
      <c r="R130" s="60"/>
      <c r="W130" s="300"/>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52"/>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row>
    <row r="131" spans="2:77" s="38" customFormat="1" ht="30" customHeight="1">
      <c r="B131" s="54"/>
      <c r="C131" s="55"/>
      <c r="D131" s="53"/>
      <c r="E131" s="56"/>
      <c r="F131" s="57"/>
      <c r="G131" s="57"/>
      <c r="H131" s="58"/>
      <c r="I131" s="56"/>
      <c r="J131" s="53"/>
      <c r="K131" s="56"/>
      <c r="L131" s="56"/>
      <c r="M131" s="56"/>
      <c r="N131" s="59"/>
      <c r="O131" s="59"/>
      <c r="P131" s="59"/>
      <c r="Q131" s="59"/>
      <c r="R131" s="60"/>
      <c r="W131" s="300"/>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52"/>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row>
    <row r="132" spans="2:77" s="38" customFormat="1" ht="30" customHeight="1">
      <c r="B132" s="54"/>
      <c r="C132" s="55"/>
      <c r="D132" s="53"/>
      <c r="E132" s="56"/>
      <c r="F132" s="57"/>
      <c r="G132" s="57"/>
      <c r="H132" s="58"/>
      <c r="I132" s="56"/>
      <c r="J132" s="53"/>
      <c r="K132" s="56"/>
      <c r="L132" s="56"/>
      <c r="M132" s="56"/>
      <c r="N132" s="59"/>
      <c r="O132" s="59"/>
      <c r="P132" s="59"/>
      <c r="Q132" s="59"/>
      <c r="R132" s="60"/>
      <c r="W132" s="300"/>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52"/>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row>
    <row r="133" spans="2:77" s="38" customFormat="1" ht="30" customHeight="1">
      <c r="B133" s="54"/>
      <c r="C133" s="55"/>
      <c r="D133" s="53"/>
      <c r="E133" s="56"/>
      <c r="F133" s="57"/>
      <c r="G133" s="57"/>
      <c r="H133" s="58"/>
      <c r="I133" s="56"/>
      <c r="J133" s="53"/>
      <c r="K133" s="56"/>
      <c r="L133" s="56"/>
      <c r="M133" s="56"/>
      <c r="N133" s="59"/>
      <c r="O133" s="59"/>
      <c r="P133" s="59"/>
      <c r="Q133" s="59"/>
      <c r="R133" s="60"/>
      <c r="W133" s="300"/>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52"/>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row>
    <row r="134" spans="2:77" s="38" customFormat="1" ht="30" customHeight="1">
      <c r="B134" s="54"/>
      <c r="C134" s="55"/>
      <c r="D134" s="53"/>
      <c r="E134" s="56"/>
      <c r="F134" s="57"/>
      <c r="G134" s="57"/>
      <c r="H134" s="58"/>
      <c r="I134" s="56"/>
      <c r="J134" s="53"/>
      <c r="K134" s="56"/>
      <c r="L134" s="56"/>
      <c r="M134" s="56"/>
      <c r="N134" s="59"/>
      <c r="O134" s="59"/>
      <c r="P134" s="59"/>
      <c r="Q134" s="59"/>
      <c r="R134" s="60"/>
      <c r="W134" s="300"/>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52"/>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row>
    <row r="135" spans="2:77" s="38" customFormat="1" ht="30" customHeight="1">
      <c r="B135" s="54"/>
      <c r="C135" s="55"/>
      <c r="D135" s="53"/>
      <c r="E135" s="56"/>
      <c r="F135" s="57"/>
      <c r="G135" s="57"/>
      <c r="H135" s="58"/>
      <c r="I135" s="56"/>
      <c r="J135" s="53"/>
      <c r="K135" s="56"/>
      <c r="L135" s="56"/>
      <c r="M135" s="56"/>
      <c r="N135" s="59"/>
      <c r="O135" s="59"/>
      <c r="P135" s="59"/>
      <c r="Q135" s="59"/>
      <c r="R135" s="60"/>
      <c r="W135" s="300"/>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52"/>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row>
    <row r="136" spans="2:77" s="38" customFormat="1" ht="30" customHeight="1">
      <c r="B136" s="54"/>
      <c r="C136" s="55"/>
      <c r="D136" s="53"/>
      <c r="E136" s="56"/>
      <c r="F136" s="57"/>
      <c r="G136" s="57"/>
      <c r="H136" s="58"/>
      <c r="I136" s="56"/>
      <c r="J136" s="53"/>
      <c r="K136" s="56"/>
      <c r="L136" s="56"/>
      <c r="M136" s="56"/>
      <c r="N136" s="59"/>
      <c r="O136" s="59"/>
      <c r="P136" s="59"/>
      <c r="Q136" s="59"/>
      <c r="R136" s="60"/>
      <c r="W136" s="300"/>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52"/>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row>
    <row r="137" spans="2:77" s="38" customFormat="1" ht="30" customHeight="1">
      <c r="B137" s="54"/>
      <c r="C137" s="55"/>
      <c r="D137" s="53"/>
      <c r="E137" s="56"/>
      <c r="F137" s="57"/>
      <c r="G137" s="57"/>
      <c r="H137" s="58"/>
      <c r="I137" s="56"/>
      <c r="J137" s="53"/>
      <c r="K137" s="56"/>
      <c r="L137" s="56"/>
      <c r="M137" s="56"/>
      <c r="N137" s="59"/>
      <c r="O137" s="59"/>
      <c r="P137" s="59"/>
      <c r="Q137" s="59"/>
      <c r="R137" s="60"/>
      <c r="W137" s="300"/>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52"/>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row>
    <row r="138" spans="2:77" s="38" customFormat="1" ht="30" customHeight="1">
      <c r="B138" s="54"/>
      <c r="C138" s="55"/>
      <c r="D138" s="53"/>
      <c r="E138" s="56"/>
      <c r="F138" s="57"/>
      <c r="G138" s="57"/>
      <c r="H138" s="58"/>
      <c r="I138" s="56"/>
      <c r="J138" s="53"/>
      <c r="K138" s="56"/>
      <c r="L138" s="56"/>
      <c r="M138" s="56"/>
      <c r="N138" s="59"/>
      <c r="O138" s="59"/>
      <c r="P138" s="59"/>
      <c r="Q138" s="59"/>
      <c r="R138" s="60"/>
      <c r="W138" s="300"/>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52"/>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row>
    <row r="139" spans="2:77" s="38" customFormat="1" ht="30" customHeight="1">
      <c r="B139" s="54"/>
      <c r="C139" s="55"/>
      <c r="D139" s="53"/>
      <c r="E139" s="56"/>
      <c r="F139" s="57"/>
      <c r="G139" s="57"/>
      <c r="H139" s="58"/>
      <c r="I139" s="56"/>
      <c r="J139" s="53"/>
      <c r="K139" s="56"/>
      <c r="L139" s="56"/>
      <c r="M139" s="56"/>
      <c r="N139" s="59"/>
      <c r="O139" s="59"/>
      <c r="P139" s="59"/>
      <c r="Q139" s="59"/>
      <c r="R139" s="60"/>
      <c r="W139" s="300"/>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52"/>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row>
    <row r="140" spans="2:77" s="38" customFormat="1" ht="30" customHeight="1">
      <c r="B140" s="54"/>
      <c r="C140" s="55"/>
      <c r="D140" s="53"/>
      <c r="E140" s="56"/>
      <c r="F140" s="57"/>
      <c r="G140" s="57"/>
      <c r="H140" s="58"/>
      <c r="I140" s="56"/>
      <c r="J140" s="53"/>
      <c r="K140" s="56"/>
      <c r="L140" s="56"/>
      <c r="M140" s="56"/>
      <c r="N140" s="59"/>
      <c r="O140" s="59"/>
      <c r="P140" s="59"/>
      <c r="Q140" s="59"/>
      <c r="R140" s="60"/>
      <c r="W140" s="300"/>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52"/>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row>
    <row r="141" spans="2:77" s="38" customFormat="1" ht="30" customHeight="1">
      <c r="B141" s="54"/>
      <c r="C141" s="55"/>
      <c r="D141" s="53"/>
      <c r="E141" s="56"/>
      <c r="F141" s="57"/>
      <c r="G141" s="57"/>
      <c r="H141" s="58"/>
      <c r="I141" s="56"/>
      <c r="J141" s="53"/>
      <c r="K141" s="56"/>
      <c r="L141" s="56"/>
      <c r="M141" s="56"/>
      <c r="N141" s="59"/>
      <c r="O141" s="59"/>
      <c r="P141" s="59"/>
      <c r="Q141" s="59"/>
      <c r="R141" s="60"/>
      <c r="W141" s="300"/>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52"/>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row>
    <row r="142" spans="2:77" s="38" customFormat="1" ht="30" customHeight="1">
      <c r="B142" s="54"/>
      <c r="C142" s="55"/>
      <c r="D142" s="53"/>
      <c r="E142" s="56"/>
      <c r="F142" s="57"/>
      <c r="G142" s="57"/>
      <c r="H142" s="58"/>
      <c r="I142" s="56"/>
      <c r="J142" s="53"/>
      <c r="K142" s="56"/>
      <c r="L142" s="56"/>
      <c r="M142" s="56"/>
      <c r="N142" s="59"/>
      <c r="O142" s="59"/>
      <c r="P142" s="59"/>
      <c r="Q142" s="59"/>
      <c r="R142" s="60"/>
      <c r="W142" s="300"/>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52"/>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row>
    <row r="143" spans="2:77" s="38" customFormat="1" ht="30" customHeight="1">
      <c r="B143" s="54"/>
      <c r="C143" s="55"/>
      <c r="D143" s="53"/>
      <c r="E143" s="56"/>
      <c r="F143" s="57"/>
      <c r="G143" s="57"/>
      <c r="H143" s="58"/>
      <c r="I143" s="56"/>
      <c r="J143" s="53"/>
      <c r="K143" s="56"/>
      <c r="L143" s="56"/>
      <c r="M143" s="56"/>
      <c r="N143" s="59"/>
      <c r="O143" s="59"/>
      <c r="P143" s="59"/>
      <c r="Q143" s="59"/>
      <c r="R143" s="60"/>
      <c r="W143" s="300"/>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52"/>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row>
    <row r="144" spans="2:77" s="38" customFormat="1" ht="30" customHeight="1">
      <c r="B144" s="54"/>
      <c r="C144" s="55"/>
      <c r="D144" s="53"/>
      <c r="E144" s="56"/>
      <c r="F144" s="57"/>
      <c r="G144" s="57"/>
      <c r="H144" s="58"/>
      <c r="I144" s="56"/>
      <c r="J144" s="53"/>
      <c r="K144" s="56"/>
      <c r="L144" s="56"/>
      <c r="M144" s="56"/>
      <c r="N144" s="59"/>
      <c r="O144" s="59"/>
      <c r="P144" s="59"/>
      <c r="Q144" s="59"/>
      <c r="R144" s="60"/>
      <c r="W144" s="300"/>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52"/>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row>
    <row r="145" spans="2:77" s="38" customFormat="1" ht="30" customHeight="1">
      <c r="B145" s="54"/>
      <c r="C145" s="55"/>
      <c r="D145" s="53"/>
      <c r="E145" s="56"/>
      <c r="F145" s="57"/>
      <c r="G145" s="57"/>
      <c r="H145" s="58"/>
      <c r="I145" s="56"/>
      <c r="J145" s="53"/>
      <c r="K145" s="56"/>
      <c r="L145" s="56"/>
      <c r="M145" s="56"/>
      <c r="N145" s="59"/>
      <c r="O145" s="59"/>
      <c r="P145" s="59"/>
      <c r="Q145" s="59"/>
      <c r="R145" s="60"/>
      <c r="W145" s="300"/>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52"/>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row>
    <row r="146" spans="2:77" s="38" customFormat="1" ht="30" customHeight="1">
      <c r="B146" s="54"/>
      <c r="C146" s="55"/>
      <c r="D146" s="53"/>
      <c r="E146" s="56"/>
      <c r="F146" s="57"/>
      <c r="G146" s="57"/>
      <c r="H146" s="58"/>
      <c r="I146" s="56"/>
      <c r="J146" s="53"/>
      <c r="K146" s="56"/>
      <c r="L146" s="56"/>
      <c r="M146" s="56"/>
      <c r="N146" s="59"/>
      <c r="O146" s="59"/>
      <c r="P146" s="59"/>
      <c r="Q146" s="59"/>
      <c r="R146" s="60"/>
      <c r="W146" s="300"/>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52"/>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row>
    <row r="147" spans="2:77" s="38" customFormat="1" ht="30" customHeight="1">
      <c r="B147" s="54"/>
      <c r="C147" s="55"/>
      <c r="D147" s="53"/>
      <c r="E147" s="56"/>
      <c r="F147" s="57"/>
      <c r="G147" s="57"/>
      <c r="H147" s="58"/>
      <c r="I147" s="56"/>
      <c r="J147" s="53"/>
      <c r="K147" s="56"/>
      <c r="L147" s="56"/>
      <c r="M147" s="56"/>
      <c r="N147" s="59"/>
      <c r="O147" s="59"/>
      <c r="P147" s="59"/>
      <c r="Q147" s="59"/>
      <c r="R147" s="60"/>
      <c r="W147" s="300"/>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52"/>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row>
    <row r="148" spans="2:77" s="38" customFormat="1" ht="30" customHeight="1">
      <c r="B148" s="54"/>
      <c r="C148" s="55"/>
      <c r="D148" s="53"/>
      <c r="E148" s="56"/>
      <c r="F148" s="57"/>
      <c r="G148" s="57"/>
      <c r="H148" s="58"/>
      <c r="I148" s="56"/>
      <c r="J148" s="53"/>
      <c r="K148" s="56"/>
      <c r="L148" s="56"/>
      <c r="M148" s="56"/>
      <c r="N148" s="59"/>
      <c r="O148" s="59"/>
      <c r="P148" s="59"/>
      <c r="Q148" s="59"/>
      <c r="R148" s="60"/>
      <c r="W148" s="300"/>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52"/>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row>
    <row r="149" spans="2:77" s="38" customFormat="1" ht="30" customHeight="1">
      <c r="B149" s="54"/>
      <c r="C149" s="55"/>
      <c r="D149" s="53"/>
      <c r="E149" s="56"/>
      <c r="F149" s="57"/>
      <c r="G149" s="57"/>
      <c r="H149" s="58"/>
      <c r="I149" s="56"/>
      <c r="J149" s="53"/>
      <c r="K149" s="56"/>
      <c r="L149" s="56"/>
      <c r="M149" s="56"/>
      <c r="N149" s="59"/>
      <c r="O149" s="59"/>
      <c r="P149" s="59"/>
      <c r="Q149" s="59"/>
      <c r="R149" s="60"/>
      <c r="W149" s="300"/>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52"/>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row>
    <row r="150" spans="2:77" s="38" customFormat="1" ht="30" customHeight="1">
      <c r="B150" s="54"/>
      <c r="C150" s="55"/>
      <c r="D150" s="53"/>
      <c r="E150" s="56"/>
      <c r="F150" s="57"/>
      <c r="G150" s="57"/>
      <c r="H150" s="58"/>
      <c r="I150" s="56"/>
      <c r="J150" s="53"/>
      <c r="K150" s="56"/>
      <c r="L150" s="56"/>
      <c r="M150" s="56"/>
      <c r="N150" s="59"/>
      <c r="O150" s="59"/>
      <c r="P150" s="59"/>
      <c r="Q150" s="59"/>
      <c r="R150" s="60"/>
      <c r="W150" s="300"/>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52"/>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row>
    <row r="151" spans="2:77" s="38" customFormat="1" ht="30" customHeight="1">
      <c r="B151" s="54"/>
      <c r="C151" s="55"/>
      <c r="D151" s="53"/>
      <c r="E151" s="56"/>
      <c r="F151" s="57"/>
      <c r="G151" s="57"/>
      <c r="H151" s="58"/>
      <c r="I151" s="56"/>
      <c r="J151" s="53"/>
      <c r="K151" s="56"/>
      <c r="L151" s="56"/>
      <c r="M151" s="56"/>
      <c r="N151" s="59"/>
      <c r="O151" s="59"/>
      <c r="P151" s="59"/>
      <c r="Q151" s="59"/>
      <c r="R151" s="60"/>
      <c r="W151" s="300"/>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52"/>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row>
    <row r="152" spans="2:77" s="38" customFormat="1" ht="30" customHeight="1">
      <c r="B152" s="54"/>
      <c r="C152" s="55"/>
      <c r="D152" s="53"/>
      <c r="E152" s="56"/>
      <c r="F152" s="57"/>
      <c r="G152" s="57"/>
      <c r="H152" s="58"/>
      <c r="I152" s="56"/>
      <c r="J152" s="53"/>
      <c r="K152" s="56"/>
      <c r="L152" s="56"/>
      <c r="M152" s="56"/>
      <c r="N152" s="59"/>
      <c r="O152" s="59"/>
      <c r="P152" s="59"/>
      <c r="Q152" s="59"/>
      <c r="R152" s="60"/>
      <c r="W152" s="300"/>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52"/>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row>
    <row r="153" spans="2:77" s="38" customFormat="1" ht="30" customHeight="1">
      <c r="B153" s="54"/>
      <c r="C153" s="55"/>
      <c r="D153" s="53"/>
      <c r="E153" s="56"/>
      <c r="F153" s="57"/>
      <c r="G153" s="57"/>
      <c r="H153" s="58"/>
      <c r="I153" s="56"/>
      <c r="J153" s="53"/>
      <c r="K153" s="56"/>
      <c r="L153" s="56"/>
      <c r="M153" s="56"/>
      <c r="N153" s="59"/>
      <c r="O153" s="59"/>
      <c r="P153" s="59"/>
      <c r="Q153" s="59"/>
      <c r="R153" s="60"/>
      <c r="W153" s="300"/>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52"/>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row>
    <row r="154" spans="2:77" s="38" customFormat="1" ht="30" customHeight="1">
      <c r="B154" s="54"/>
      <c r="C154" s="55"/>
      <c r="D154" s="53"/>
      <c r="E154" s="56"/>
      <c r="F154" s="57"/>
      <c r="G154" s="57"/>
      <c r="H154" s="58"/>
      <c r="I154" s="56"/>
      <c r="J154" s="53"/>
      <c r="K154" s="56"/>
      <c r="L154" s="56"/>
      <c r="M154" s="56"/>
      <c r="N154" s="59"/>
      <c r="O154" s="59"/>
      <c r="P154" s="59"/>
      <c r="Q154" s="59"/>
      <c r="R154" s="60"/>
      <c r="W154" s="300"/>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52"/>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row>
    <row r="155" spans="2:77" s="38" customFormat="1" ht="30" customHeight="1">
      <c r="B155" s="54"/>
      <c r="C155" s="55"/>
      <c r="D155" s="53"/>
      <c r="E155" s="56"/>
      <c r="F155" s="57"/>
      <c r="G155" s="57"/>
      <c r="H155" s="58"/>
      <c r="I155" s="56"/>
      <c r="J155" s="53"/>
      <c r="K155" s="56"/>
      <c r="L155" s="56"/>
      <c r="M155" s="56"/>
      <c r="N155" s="59"/>
      <c r="O155" s="59"/>
      <c r="P155" s="59"/>
      <c r="Q155" s="59"/>
      <c r="R155" s="60"/>
      <c r="W155" s="300"/>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52"/>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row>
    <row r="156" spans="2:77" s="38" customFormat="1" ht="30" customHeight="1">
      <c r="B156" s="54"/>
      <c r="C156" s="55"/>
      <c r="D156" s="53"/>
      <c r="E156" s="56"/>
      <c r="F156" s="57"/>
      <c r="G156" s="57"/>
      <c r="H156" s="58"/>
      <c r="I156" s="56"/>
      <c r="J156" s="53"/>
      <c r="K156" s="56"/>
      <c r="L156" s="56"/>
      <c r="M156" s="56"/>
      <c r="N156" s="59"/>
      <c r="O156" s="59"/>
      <c r="P156" s="59"/>
      <c r="Q156" s="59"/>
      <c r="R156" s="60"/>
      <c r="W156" s="300"/>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52"/>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row>
    <row r="157" spans="2:77" s="38" customFormat="1" ht="30" customHeight="1">
      <c r="B157" s="54"/>
      <c r="C157" s="55"/>
      <c r="D157" s="53"/>
      <c r="E157" s="56"/>
      <c r="F157" s="57"/>
      <c r="G157" s="57"/>
      <c r="H157" s="58"/>
      <c r="I157" s="56"/>
      <c r="J157" s="53"/>
      <c r="K157" s="56"/>
      <c r="L157" s="56"/>
      <c r="M157" s="56"/>
      <c r="N157" s="59"/>
      <c r="O157" s="59"/>
      <c r="P157" s="59"/>
      <c r="Q157" s="59"/>
      <c r="R157" s="60"/>
      <c r="W157" s="300"/>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52"/>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row>
    <row r="158" spans="2:77" s="38" customFormat="1" ht="30" customHeight="1">
      <c r="B158" s="54"/>
      <c r="C158" s="55"/>
      <c r="D158" s="53"/>
      <c r="E158" s="56"/>
      <c r="F158" s="57"/>
      <c r="G158" s="57"/>
      <c r="H158" s="58"/>
      <c r="I158" s="56"/>
      <c r="J158" s="53"/>
      <c r="K158" s="56"/>
      <c r="L158" s="56"/>
      <c r="M158" s="56"/>
      <c r="N158" s="59"/>
      <c r="O158" s="59"/>
      <c r="P158" s="59"/>
      <c r="Q158" s="59"/>
      <c r="R158" s="60"/>
      <c r="W158" s="300"/>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52"/>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row>
    <row r="159" spans="2:77" s="38" customFormat="1" ht="30" customHeight="1">
      <c r="B159" s="54"/>
      <c r="C159" s="55"/>
      <c r="D159" s="53"/>
      <c r="E159" s="56"/>
      <c r="F159" s="57"/>
      <c r="G159" s="57"/>
      <c r="H159" s="58"/>
      <c r="I159" s="56"/>
      <c r="J159" s="53"/>
      <c r="K159" s="56"/>
      <c r="L159" s="56"/>
      <c r="M159" s="56"/>
      <c r="N159" s="59"/>
      <c r="O159" s="59"/>
      <c r="P159" s="59"/>
      <c r="Q159" s="59"/>
      <c r="R159" s="60"/>
      <c r="W159" s="300"/>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52"/>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row>
    <row r="160" spans="2:77" s="38" customFormat="1" ht="30" customHeight="1">
      <c r="B160" s="54"/>
      <c r="C160" s="55"/>
      <c r="D160" s="53"/>
      <c r="E160" s="56"/>
      <c r="F160" s="57"/>
      <c r="G160" s="57"/>
      <c r="H160" s="58"/>
      <c r="I160" s="56"/>
      <c r="J160" s="53"/>
      <c r="K160" s="56"/>
      <c r="L160" s="56"/>
      <c r="M160" s="56"/>
      <c r="N160" s="59"/>
      <c r="O160" s="59"/>
      <c r="P160" s="59"/>
      <c r="Q160" s="59"/>
      <c r="R160" s="60"/>
      <c r="W160" s="300"/>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52"/>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row>
    <row r="161" spans="2:77" s="38" customFormat="1" ht="30" customHeight="1">
      <c r="B161" s="54"/>
      <c r="C161" s="55"/>
      <c r="D161" s="53"/>
      <c r="E161" s="56"/>
      <c r="F161" s="57"/>
      <c r="G161" s="57"/>
      <c r="H161" s="58"/>
      <c r="I161" s="56"/>
      <c r="J161" s="53"/>
      <c r="K161" s="56"/>
      <c r="L161" s="56"/>
      <c r="M161" s="56"/>
      <c r="N161" s="59"/>
      <c r="O161" s="59"/>
      <c r="P161" s="59"/>
      <c r="Q161" s="59"/>
      <c r="R161" s="60"/>
      <c r="W161" s="300"/>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52"/>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row>
    <row r="162" spans="2:77" s="38" customFormat="1" ht="30" customHeight="1">
      <c r="B162" s="54"/>
      <c r="C162" s="55"/>
      <c r="D162" s="53"/>
      <c r="E162" s="56"/>
      <c r="F162" s="57"/>
      <c r="G162" s="57"/>
      <c r="H162" s="58"/>
      <c r="I162" s="56"/>
      <c r="J162" s="53"/>
      <c r="K162" s="56"/>
      <c r="L162" s="56"/>
      <c r="M162" s="56"/>
      <c r="N162" s="59"/>
      <c r="O162" s="59"/>
      <c r="P162" s="59"/>
      <c r="Q162" s="59"/>
      <c r="R162" s="60"/>
      <c r="W162" s="300"/>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52"/>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row>
    <row r="163" spans="2:77" s="38" customFormat="1" ht="30" customHeight="1">
      <c r="B163" s="54"/>
      <c r="C163" s="55"/>
      <c r="D163" s="53"/>
      <c r="E163" s="56"/>
      <c r="F163" s="57"/>
      <c r="G163" s="57"/>
      <c r="H163" s="58"/>
      <c r="I163" s="56"/>
      <c r="J163" s="53"/>
      <c r="K163" s="56"/>
      <c r="L163" s="56"/>
      <c r="M163" s="56"/>
      <c r="N163" s="59"/>
      <c r="O163" s="59"/>
      <c r="P163" s="59"/>
      <c r="Q163" s="59"/>
      <c r="R163" s="60"/>
      <c r="W163" s="300"/>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52"/>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row>
    <row r="164" spans="2:77" s="38" customFormat="1" ht="30" customHeight="1">
      <c r="B164" s="54"/>
      <c r="C164" s="55"/>
      <c r="D164" s="53"/>
      <c r="E164" s="56"/>
      <c r="F164" s="57"/>
      <c r="G164" s="57"/>
      <c r="H164" s="58"/>
      <c r="I164" s="56"/>
      <c r="J164" s="53"/>
      <c r="K164" s="56"/>
      <c r="L164" s="56"/>
      <c r="M164" s="56"/>
      <c r="N164" s="59"/>
      <c r="O164" s="59"/>
      <c r="P164" s="59"/>
      <c r="Q164" s="59"/>
      <c r="R164" s="60"/>
      <c r="W164" s="300"/>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52"/>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row>
    <row r="165" spans="2:77" s="38" customFormat="1" ht="30" customHeight="1">
      <c r="B165" s="54"/>
      <c r="C165" s="55"/>
      <c r="D165" s="53"/>
      <c r="E165" s="56"/>
      <c r="F165" s="57"/>
      <c r="G165" s="57"/>
      <c r="H165" s="58"/>
      <c r="I165" s="56"/>
      <c r="J165" s="53"/>
      <c r="K165" s="56"/>
      <c r="L165" s="56"/>
      <c r="M165" s="56"/>
      <c r="N165" s="59"/>
      <c r="O165" s="59"/>
      <c r="P165" s="59"/>
      <c r="Q165" s="59"/>
      <c r="R165" s="60"/>
      <c r="W165" s="300"/>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52"/>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row>
    <row r="166" spans="2:77" s="38" customFormat="1" ht="30" customHeight="1">
      <c r="B166" s="54"/>
      <c r="C166" s="55"/>
      <c r="D166" s="53"/>
      <c r="E166" s="56"/>
      <c r="F166" s="57"/>
      <c r="G166" s="57"/>
      <c r="H166" s="58"/>
      <c r="I166" s="56"/>
      <c r="J166" s="53"/>
      <c r="K166" s="56"/>
      <c r="L166" s="56"/>
      <c r="M166" s="56"/>
      <c r="N166" s="59"/>
      <c r="O166" s="59"/>
      <c r="P166" s="59"/>
      <c r="Q166" s="59"/>
      <c r="R166" s="60"/>
      <c r="W166" s="300"/>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52"/>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row>
    <row r="167" spans="2:77" s="38" customFormat="1" ht="30" customHeight="1">
      <c r="B167" s="54"/>
      <c r="C167" s="55"/>
      <c r="D167" s="53"/>
      <c r="E167" s="56"/>
      <c r="F167" s="57"/>
      <c r="G167" s="57"/>
      <c r="H167" s="58"/>
      <c r="I167" s="56"/>
      <c r="J167" s="53"/>
      <c r="K167" s="56"/>
      <c r="L167" s="56"/>
      <c r="M167" s="56"/>
      <c r="N167" s="59"/>
      <c r="O167" s="59"/>
      <c r="P167" s="59"/>
      <c r="Q167" s="59"/>
      <c r="R167" s="60"/>
      <c r="W167" s="300"/>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52"/>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row>
    <row r="168" spans="2:77" s="38" customFormat="1" ht="30" customHeight="1">
      <c r="B168" s="54"/>
      <c r="C168" s="55"/>
      <c r="D168" s="53"/>
      <c r="E168" s="56"/>
      <c r="F168" s="57"/>
      <c r="G168" s="57"/>
      <c r="H168" s="58"/>
      <c r="I168" s="56"/>
      <c r="J168" s="53"/>
      <c r="K168" s="56"/>
      <c r="L168" s="56"/>
      <c r="M168" s="56"/>
      <c r="N168" s="59"/>
      <c r="O168" s="59"/>
      <c r="P168" s="59"/>
      <c r="Q168" s="59"/>
      <c r="R168" s="60"/>
      <c r="W168" s="300"/>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52"/>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row>
    <row r="169" spans="2:77" s="38" customFormat="1" ht="30" customHeight="1">
      <c r="B169" s="54"/>
      <c r="C169" s="55"/>
      <c r="D169" s="53"/>
      <c r="E169" s="56"/>
      <c r="F169" s="57"/>
      <c r="G169" s="57"/>
      <c r="H169" s="58"/>
      <c r="I169" s="56"/>
      <c r="J169" s="53"/>
      <c r="K169" s="56"/>
      <c r="L169" s="56"/>
      <c r="M169" s="56"/>
      <c r="N169" s="59"/>
      <c r="O169" s="59"/>
      <c r="P169" s="59"/>
      <c r="Q169" s="59"/>
      <c r="R169" s="60"/>
      <c r="W169" s="300"/>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52"/>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row>
    <row r="170" spans="2:77" s="38" customFormat="1" ht="30" customHeight="1">
      <c r="B170" s="54"/>
      <c r="C170" s="55"/>
      <c r="D170" s="53"/>
      <c r="E170" s="56"/>
      <c r="F170" s="57"/>
      <c r="G170" s="57"/>
      <c r="H170" s="58"/>
      <c r="I170" s="56"/>
      <c r="J170" s="53"/>
      <c r="K170" s="56"/>
      <c r="L170" s="56"/>
      <c r="M170" s="56"/>
      <c r="N170" s="59"/>
      <c r="O170" s="59"/>
      <c r="P170" s="59"/>
      <c r="Q170" s="59"/>
      <c r="R170" s="60"/>
      <c r="W170" s="300"/>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52"/>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row>
    <row r="171" spans="2:77" s="38" customFormat="1" ht="30" customHeight="1">
      <c r="B171" s="54"/>
      <c r="C171" s="55"/>
      <c r="D171" s="53"/>
      <c r="E171" s="56"/>
      <c r="F171" s="57"/>
      <c r="G171" s="57"/>
      <c r="H171" s="58"/>
      <c r="I171" s="56"/>
      <c r="J171" s="53"/>
      <c r="K171" s="56"/>
      <c r="L171" s="56"/>
      <c r="M171" s="56"/>
      <c r="N171" s="59"/>
      <c r="O171" s="59"/>
      <c r="P171" s="59"/>
      <c r="Q171" s="59"/>
      <c r="R171" s="60"/>
      <c r="W171" s="300"/>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52"/>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row>
    <row r="172" spans="2:77" s="38" customFormat="1" ht="30" customHeight="1">
      <c r="B172" s="54"/>
      <c r="C172" s="55"/>
      <c r="D172" s="53"/>
      <c r="E172" s="56"/>
      <c r="F172" s="57"/>
      <c r="G172" s="57"/>
      <c r="H172" s="58"/>
      <c r="I172" s="56"/>
      <c r="J172" s="53"/>
      <c r="K172" s="56"/>
      <c r="L172" s="56"/>
      <c r="M172" s="56"/>
      <c r="N172" s="59"/>
      <c r="O172" s="59"/>
      <c r="P172" s="59"/>
      <c r="Q172" s="59"/>
      <c r="R172" s="60"/>
      <c r="W172" s="300"/>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52"/>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row>
    <row r="173" spans="2:77" s="38" customFormat="1" ht="30" customHeight="1">
      <c r="B173" s="54"/>
      <c r="C173" s="55"/>
      <c r="D173" s="53"/>
      <c r="E173" s="56"/>
      <c r="F173" s="57"/>
      <c r="G173" s="57"/>
      <c r="H173" s="58"/>
      <c r="I173" s="56"/>
      <c r="J173" s="53"/>
      <c r="K173" s="56"/>
      <c r="L173" s="56"/>
      <c r="M173" s="56"/>
      <c r="N173" s="59"/>
      <c r="O173" s="59"/>
      <c r="P173" s="59"/>
      <c r="Q173" s="59"/>
      <c r="R173" s="60"/>
      <c r="W173" s="300"/>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52"/>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row>
    <row r="174" spans="2:77" s="38" customFormat="1" ht="30" customHeight="1">
      <c r="B174" s="54"/>
      <c r="C174" s="55"/>
      <c r="D174" s="53"/>
      <c r="E174" s="56"/>
      <c r="F174" s="57"/>
      <c r="G174" s="57"/>
      <c r="H174" s="58"/>
      <c r="I174" s="56"/>
      <c r="J174" s="53"/>
      <c r="K174" s="56"/>
      <c r="L174" s="56"/>
      <c r="M174" s="56"/>
      <c r="N174" s="59"/>
      <c r="O174" s="59"/>
      <c r="P174" s="59"/>
      <c r="Q174" s="59"/>
      <c r="R174" s="60"/>
      <c r="W174" s="300"/>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52"/>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row>
    <row r="175" spans="2:77" s="38" customFormat="1" ht="30" customHeight="1">
      <c r="B175" s="54"/>
      <c r="C175" s="55"/>
      <c r="D175" s="53"/>
      <c r="E175" s="56"/>
      <c r="F175" s="57"/>
      <c r="G175" s="57"/>
      <c r="H175" s="58"/>
      <c r="I175" s="56"/>
      <c r="J175" s="53"/>
      <c r="K175" s="56"/>
      <c r="L175" s="56"/>
      <c r="M175" s="56"/>
      <c r="N175" s="59"/>
      <c r="O175" s="59"/>
      <c r="P175" s="59"/>
      <c r="Q175" s="59"/>
      <c r="R175" s="60"/>
      <c r="W175" s="300"/>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52"/>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row>
    <row r="176" spans="2:77" s="38" customFormat="1" ht="30" customHeight="1">
      <c r="B176" s="54"/>
      <c r="C176" s="55"/>
      <c r="D176" s="53"/>
      <c r="E176" s="56"/>
      <c r="F176" s="57"/>
      <c r="G176" s="57"/>
      <c r="H176" s="58"/>
      <c r="I176" s="56"/>
      <c r="J176" s="53"/>
      <c r="K176" s="56"/>
      <c r="L176" s="56"/>
      <c r="M176" s="56"/>
      <c r="N176" s="59"/>
      <c r="O176" s="59"/>
      <c r="P176" s="59"/>
      <c r="Q176" s="59"/>
      <c r="R176" s="60"/>
      <c r="W176" s="300"/>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52"/>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row>
    <row r="177" spans="2:77" s="38" customFormat="1" ht="30" customHeight="1">
      <c r="B177" s="54"/>
      <c r="C177" s="55"/>
      <c r="D177" s="53"/>
      <c r="E177" s="56"/>
      <c r="F177" s="57"/>
      <c r="G177" s="57"/>
      <c r="H177" s="58"/>
      <c r="I177" s="56"/>
      <c r="J177" s="53"/>
      <c r="K177" s="56"/>
      <c r="L177" s="56"/>
      <c r="M177" s="56"/>
      <c r="N177" s="59"/>
      <c r="O177" s="59"/>
      <c r="P177" s="59"/>
      <c r="Q177" s="59"/>
      <c r="R177" s="60"/>
      <c r="W177" s="300"/>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52"/>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row>
    <row r="178" spans="2:77" s="38" customFormat="1" ht="30" customHeight="1">
      <c r="B178" s="54"/>
      <c r="C178" s="55"/>
      <c r="D178" s="53"/>
      <c r="E178" s="56"/>
      <c r="F178" s="57"/>
      <c r="G178" s="57"/>
      <c r="H178" s="58"/>
      <c r="I178" s="56"/>
      <c r="J178" s="53"/>
      <c r="K178" s="56"/>
      <c r="L178" s="56"/>
      <c r="M178" s="56"/>
      <c r="N178" s="59"/>
      <c r="O178" s="59"/>
      <c r="P178" s="59"/>
      <c r="Q178" s="59"/>
      <c r="R178" s="60"/>
      <c r="W178" s="300"/>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52"/>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row>
    <row r="179" spans="2:77" s="38" customFormat="1" ht="30" customHeight="1">
      <c r="B179" s="54"/>
      <c r="C179" s="55"/>
      <c r="D179" s="53"/>
      <c r="E179" s="56"/>
      <c r="F179" s="57"/>
      <c r="G179" s="57"/>
      <c r="H179" s="58"/>
      <c r="I179" s="56"/>
      <c r="J179" s="53"/>
      <c r="K179" s="56"/>
      <c r="L179" s="56"/>
      <c r="M179" s="56"/>
      <c r="N179" s="59"/>
      <c r="O179" s="59"/>
      <c r="P179" s="59"/>
      <c r="Q179" s="59"/>
      <c r="R179" s="60"/>
      <c r="W179" s="300"/>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52"/>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row>
    <row r="180" spans="2:77" s="38" customFormat="1" ht="30" customHeight="1">
      <c r="B180" s="54"/>
      <c r="C180" s="55"/>
      <c r="D180" s="53"/>
      <c r="E180" s="56"/>
      <c r="F180" s="57"/>
      <c r="G180" s="57"/>
      <c r="H180" s="58"/>
      <c r="I180" s="56"/>
      <c r="J180" s="53"/>
      <c r="K180" s="56"/>
      <c r="L180" s="56"/>
      <c r="M180" s="56"/>
      <c r="N180" s="59"/>
      <c r="O180" s="59"/>
      <c r="P180" s="59"/>
      <c r="Q180" s="59"/>
      <c r="R180" s="60"/>
      <c r="W180" s="300"/>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52"/>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row>
    <row r="181" spans="2:77" s="38" customFormat="1" ht="30" customHeight="1">
      <c r="B181" s="54"/>
      <c r="C181" s="55"/>
      <c r="D181" s="53"/>
      <c r="E181" s="56"/>
      <c r="F181" s="57"/>
      <c r="G181" s="57"/>
      <c r="H181" s="58"/>
      <c r="I181" s="56"/>
      <c r="J181" s="53"/>
      <c r="K181" s="56"/>
      <c r="L181" s="56"/>
      <c r="M181" s="56"/>
      <c r="N181" s="59"/>
      <c r="O181" s="59"/>
      <c r="P181" s="59"/>
      <c r="Q181" s="59"/>
      <c r="R181" s="60"/>
      <c r="W181" s="300"/>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52"/>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row>
    <row r="182" spans="2:77" s="38" customFormat="1" ht="30" customHeight="1">
      <c r="B182" s="54"/>
      <c r="C182" s="55"/>
      <c r="D182" s="53"/>
      <c r="E182" s="56"/>
      <c r="F182" s="57"/>
      <c r="G182" s="57"/>
      <c r="H182" s="58"/>
      <c r="I182" s="56"/>
      <c r="J182" s="53"/>
      <c r="K182" s="56"/>
      <c r="L182" s="56"/>
      <c r="M182" s="56"/>
      <c r="N182" s="59"/>
      <c r="O182" s="59"/>
      <c r="P182" s="59"/>
      <c r="Q182" s="59"/>
      <c r="R182" s="60"/>
      <c r="W182" s="300"/>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52"/>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row>
    <row r="183" spans="2:77" s="38" customFormat="1" ht="30" customHeight="1">
      <c r="B183" s="54"/>
      <c r="C183" s="55"/>
      <c r="D183" s="53"/>
      <c r="E183" s="56"/>
      <c r="F183" s="57"/>
      <c r="G183" s="57"/>
      <c r="H183" s="58"/>
      <c r="I183" s="56"/>
      <c r="J183" s="53"/>
      <c r="K183" s="56"/>
      <c r="L183" s="56"/>
      <c r="M183" s="56"/>
      <c r="N183" s="59"/>
      <c r="O183" s="59"/>
      <c r="P183" s="59"/>
      <c r="Q183" s="59"/>
      <c r="R183" s="60"/>
      <c r="W183" s="300"/>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52"/>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row>
    <row r="184" spans="2:77" s="38" customFormat="1" ht="30" customHeight="1">
      <c r="B184" s="54"/>
      <c r="C184" s="55"/>
      <c r="D184" s="53"/>
      <c r="E184" s="56"/>
      <c r="F184" s="57"/>
      <c r="G184" s="57"/>
      <c r="H184" s="58"/>
      <c r="I184" s="56"/>
      <c r="J184" s="53"/>
      <c r="K184" s="56"/>
      <c r="L184" s="56"/>
      <c r="M184" s="56"/>
      <c r="N184" s="59"/>
      <c r="O184" s="59"/>
      <c r="P184" s="59"/>
      <c r="Q184" s="59"/>
      <c r="R184" s="60"/>
      <c r="W184" s="300"/>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52"/>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row>
    <row r="185" spans="2:77" s="38" customFormat="1" ht="30" customHeight="1">
      <c r="B185" s="54"/>
      <c r="C185" s="55"/>
      <c r="D185" s="53"/>
      <c r="E185" s="56"/>
      <c r="F185" s="57"/>
      <c r="G185" s="57"/>
      <c r="H185" s="58"/>
      <c r="I185" s="56"/>
      <c r="J185" s="53"/>
      <c r="K185" s="56"/>
      <c r="L185" s="56"/>
      <c r="M185" s="56"/>
      <c r="N185" s="59"/>
      <c r="O185" s="59"/>
      <c r="P185" s="59"/>
      <c r="Q185" s="59"/>
      <c r="R185" s="60"/>
      <c r="W185" s="300"/>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52"/>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row>
    <row r="186" spans="2:77" s="38" customFormat="1" ht="30" customHeight="1">
      <c r="B186" s="54"/>
      <c r="C186" s="55"/>
      <c r="D186" s="53"/>
      <c r="E186" s="56"/>
      <c r="F186" s="57"/>
      <c r="G186" s="57"/>
      <c r="H186" s="58"/>
      <c r="I186" s="56"/>
      <c r="J186" s="53"/>
      <c r="K186" s="56"/>
      <c r="L186" s="56"/>
      <c r="M186" s="56"/>
      <c r="N186" s="59"/>
      <c r="O186" s="59"/>
      <c r="P186" s="59"/>
      <c r="Q186" s="59"/>
      <c r="R186" s="60"/>
      <c r="W186" s="300"/>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52"/>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row>
    <row r="187" spans="2:77" s="38" customFormat="1" ht="30" customHeight="1">
      <c r="B187" s="54"/>
      <c r="C187" s="55"/>
      <c r="D187" s="53"/>
      <c r="E187" s="56"/>
      <c r="F187" s="57"/>
      <c r="G187" s="57"/>
      <c r="H187" s="58"/>
      <c r="I187" s="56"/>
      <c r="J187" s="53"/>
      <c r="K187" s="56"/>
      <c r="L187" s="56"/>
      <c r="M187" s="56"/>
      <c r="N187" s="59"/>
      <c r="O187" s="59"/>
      <c r="P187" s="59"/>
      <c r="Q187" s="59"/>
      <c r="R187" s="60"/>
      <c r="W187" s="300"/>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52"/>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row>
    <row r="188" spans="2:77" s="38" customFormat="1" ht="30" customHeight="1">
      <c r="B188" s="54"/>
      <c r="C188" s="55"/>
      <c r="D188" s="53"/>
      <c r="E188" s="56"/>
      <c r="F188" s="57"/>
      <c r="G188" s="57"/>
      <c r="H188" s="58"/>
      <c r="I188" s="56"/>
      <c r="J188" s="53"/>
      <c r="K188" s="56"/>
      <c r="L188" s="56"/>
      <c r="M188" s="56"/>
      <c r="N188" s="59"/>
      <c r="O188" s="59"/>
      <c r="P188" s="59"/>
      <c r="Q188" s="59"/>
      <c r="R188" s="60"/>
      <c r="W188" s="300"/>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52"/>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row>
    <row r="189" spans="2:77" s="38" customFormat="1" ht="30" customHeight="1">
      <c r="B189" s="54"/>
      <c r="C189" s="55"/>
      <c r="D189" s="53"/>
      <c r="E189" s="56"/>
      <c r="F189" s="57"/>
      <c r="G189" s="57"/>
      <c r="H189" s="58"/>
      <c r="I189" s="56"/>
      <c r="J189" s="53"/>
      <c r="K189" s="56"/>
      <c r="L189" s="56"/>
      <c r="M189" s="56"/>
      <c r="N189" s="59"/>
      <c r="O189" s="59"/>
      <c r="P189" s="59"/>
      <c r="Q189" s="59"/>
      <c r="R189" s="60"/>
      <c r="W189" s="300"/>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52"/>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row>
    <row r="190" spans="2:77" s="38" customFormat="1" ht="30" customHeight="1">
      <c r="B190" s="54"/>
      <c r="C190" s="55"/>
      <c r="D190" s="53"/>
      <c r="E190" s="56"/>
      <c r="F190" s="57"/>
      <c r="G190" s="57"/>
      <c r="H190" s="58"/>
      <c r="I190" s="56"/>
      <c r="J190" s="53"/>
      <c r="K190" s="56"/>
      <c r="L190" s="56"/>
      <c r="M190" s="56"/>
      <c r="N190" s="59"/>
      <c r="O190" s="59"/>
      <c r="P190" s="59"/>
      <c r="Q190" s="59"/>
      <c r="R190" s="60"/>
      <c r="W190" s="300"/>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52"/>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row>
    <row r="191" spans="2:77" s="38" customFormat="1" ht="30" customHeight="1">
      <c r="B191" s="54"/>
      <c r="C191" s="55"/>
      <c r="D191" s="53"/>
      <c r="E191" s="56"/>
      <c r="F191" s="57"/>
      <c r="G191" s="57"/>
      <c r="H191" s="58"/>
      <c r="I191" s="56"/>
      <c r="J191" s="53"/>
      <c r="K191" s="56"/>
      <c r="L191" s="56"/>
      <c r="M191" s="56"/>
      <c r="N191" s="59"/>
      <c r="O191" s="59"/>
      <c r="P191" s="59"/>
      <c r="Q191" s="59"/>
      <c r="R191" s="60"/>
      <c r="W191" s="300"/>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52"/>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row>
    <row r="192" spans="2:77" s="38" customFormat="1" ht="30" customHeight="1">
      <c r="B192" s="54"/>
      <c r="C192" s="55"/>
      <c r="D192" s="53"/>
      <c r="E192" s="56"/>
      <c r="F192" s="57"/>
      <c r="G192" s="57"/>
      <c r="H192" s="58"/>
      <c r="I192" s="56"/>
      <c r="J192" s="53"/>
      <c r="K192" s="56"/>
      <c r="L192" s="56"/>
      <c r="M192" s="56"/>
      <c r="N192" s="59"/>
      <c r="O192" s="59"/>
      <c r="P192" s="59"/>
      <c r="Q192" s="59"/>
      <c r="R192" s="60"/>
      <c r="W192" s="300"/>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52"/>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row>
    <row r="193" spans="2:77" s="38" customFormat="1" ht="30" customHeight="1">
      <c r="B193" s="54"/>
      <c r="C193" s="55"/>
      <c r="D193" s="53"/>
      <c r="E193" s="56"/>
      <c r="F193" s="57"/>
      <c r="G193" s="57"/>
      <c r="H193" s="58"/>
      <c r="I193" s="56"/>
      <c r="J193" s="53"/>
      <c r="K193" s="56"/>
      <c r="L193" s="56"/>
      <c r="M193" s="56"/>
      <c r="N193" s="59"/>
      <c r="O193" s="59"/>
      <c r="P193" s="59"/>
      <c r="Q193" s="59"/>
      <c r="R193" s="60"/>
      <c r="W193" s="300"/>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52"/>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row>
    <row r="194" spans="2:77" s="38" customFormat="1" ht="30" customHeight="1">
      <c r="B194" s="54"/>
      <c r="C194" s="55"/>
      <c r="D194" s="53"/>
      <c r="E194" s="56"/>
      <c r="F194" s="57"/>
      <c r="G194" s="57"/>
      <c r="H194" s="58"/>
      <c r="I194" s="56"/>
      <c r="J194" s="53"/>
      <c r="K194" s="56"/>
      <c r="L194" s="56"/>
      <c r="M194" s="56"/>
      <c r="N194" s="59"/>
      <c r="O194" s="59"/>
      <c r="P194" s="59"/>
      <c r="Q194" s="59"/>
      <c r="R194" s="60"/>
      <c r="W194" s="300"/>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52"/>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row>
    <row r="195" spans="2:77" s="38" customFormat="1" ht="30" customHeight="1">
      <c r="B195" s="54"/>
      <c r="C195" s="55"/>
      <c r="D195" s="53"/>
      <c r="E195" s="56"/>
      <c r="F195" s="57"/>
      <c r="G195" s="57"/>
      <c r="H195" s="58"/>
      <c r="I195" s="56"/>
      <c r="J195" s="53"/>
      <c r="K195" s="56"/>
      <c r="L195" s="56"/>
      <c r="M195" s="56"/>
      <c r="N195" s="59"/>
      <c r="O195" s="59"/>
      <c r="P195" s="59"/>
      <c r="Q195" s="59"/>
      <c r="R195" s="60"/>
      <c r="W195" s="300"/>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52"/>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row>
    <row r="196" spans="2:77" s="38" customFormat="1" ht="30" customHeight="1">
      <c r="B196" s="54"/>
      <c r="C196" s="55"/>
      <c r="D196" s="53"/>
      <c r="E196" s="56"/>
      <c r="F196" s="57"/>
      <c r="G196" s="57"/>
      <c r="H196" s="58"/>
      <c r="I196" s="56"/>
      <c r="J196" s="53"/>
      <c r="K196" s="56"/>
      <c r="L196" s="56"/>
      <c r="M196" s="56"/>
      <c r="N196" s="59"/>
      <c r="O196" s="59"/>
      <c r="P196" s="59"/>
      <c r="Q196" s="59"/>
      <c r="R196" s="60"/>
      <c r="W196" s="300"/>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52"/>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row>
    <row r="197" spans="2:77" s="38" customFormat="1" ht="30" customHeight="1">
      <c r="B197" s="54"/>
      <c r="C197" s="55"/>
      <c r="D197" s="53"/>
      <c r="E197" s="56"/>
      <c r="F197" s="57"/>
      <c r="G197" s="57"/>
      <c r="H197" s="58"/>
      <c r="I197" s="56"/>
      <c r="J197" s="53"/>
      <c r="K197" s="56"/>
      <c r="L197" s="56"/>
      <c r="M197" s="56"/>
      <c r="N197" s="59"/>
      <c r="O197" s="59"/>
      <c r="P197" s="59"/>
      <c r="Q197" s="59"/>
      <c r="R197" s="60"/>
      <c r="W197" s="300"/>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52"/>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row>
    <row r="198" spans="2:77" s="38" customFormat="1" ht="30" customHeight="1">
      <c r="B198" s="54"/>
      <c r="C198" s="55"/>
      <c r="D198" s="53"/>
      <c r="E198" s="56"/>
      <c r="F198" s="57"/>
      <c r="G198" s="57"/>
      <c r="H198" s="58"/>
      <c r="I198" s="56"/>
      <c r="J198" s="53"/>
      <c r="K198" s="56"/>
      <c r="L198" s="56"/>
      <c r="M198" s="56"/>
      <c r="N198" s="59"/>
      <c r="O198" s="59"/>
      <c r="P198" s="59"/>
      <c r="Q198" s="59"/>
      <c r="R198" s="60"/>
      <c r="W198" s="300"/>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52"/>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row>
    <row r="199" spans="2:77" s="38" customFormat="1" ht="30" customHeight="1">
      <c r="B199" s="54"/>
      <c r="C199" s="55"/>
      <c r="D199" s="53"/>
      <c r="E199" s="56"/>
      <c r="F199" s="57"/>
      <c r="G199" s="57"/>
      <c r="H199" s="58"/>
      <c r="I199" s="56"/>
      <c r="J199" s="53"/>
      <c r="K199" s="56"/>
      <c r="L199" s="56"/>
      <c r="M199" s="56"/>
      <c r="N199" s="59"/>
      <c r="O199" s="59"/>
      <c r="P199" s="59"/>
      <c r="Q199" s="59"/>
      <c r="R199" s="60"/>
      <c r="W199" s="300"/>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52"/>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row>
    <row r="200" spans="2:77" s="38" customFormat="1" ht="30" customHeight="1">
      <c r="B200" s="54"/>
      <c r="C200" s="55"/>
      <c r="D200" s="53"/>
      <c r="E200" s="56"/>
      <c r="F200" s="57"/>
      <c r="G200" s="57"/>
      <c r="H200" s="58"/>
      <c r="I200" s="56"/>
      <c r="J200" s="53"/>
      <c r="K200" s="56"/>
      <c r="L200" s="56"/>
      <c r="M200" s="56"/>
      <c r="N200" s="59"/>
      <c r="O200" s="59"/>
      <c r="P200" s="59"/>
      <c r="Q200" s="59"/>
      <c r="R200" s="60"/>
      <c r="W200" s="300"/>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52"/>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row>
    <row r="201" spans="2:77" s="38" customFormat="1" ht="30" customHeight="1">
      <c r="B201" s="54"/>
      <c r="C201" s="55"/>
      <c r="D201" s="53"/>
      <c r="E201" s="56"/>
      <c r="F201" s="57"/>
      <c r="G201" s="57"/>
      <c r="H201" s="58"/>
      <c r="I201" s="56"/>
      <c r="J201" s="53"/>
      <c r="K201" s="56"/>
      <c r="L201" s="56"/>
      <c r="M201" s="56"/>
      <c r="N201" s="59"/>
      <c r="O201" s="59"/>
      <c r="P201" s="59"/>
      <c r="Q201" s="59"/>
      <c r="R201" s="60"/>
      <c r="W201" s="300"/>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52"/>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row>
    <row r="202" spans="2:77" s="38" customFormat="1" ht="30" customHeight="1">
      <c r="B202" s="54"/>
      <c r="C202" s="55"/>
      <c r="D202" s="53"/>
      <c r="E202" s="56"/>
      <c r="F202" s="57"/>
      <c r="G202" s="57"/>
      <c r="H202" s="58"/>
      <c r="I202" s="56"/>
      <c r="J202" s="53"/>
      <c r="K202" s="56"/>
      <c r="L202" s="56"/>
      <c r="M202" s="56"/>
      <c r="N202" s="59"/>
      <c r="O202" s="59"/>
      <c r="P202" s="59"/>
      <c r="Q202" s="59"/>
      <c r="R202" s="60"/>
      <c r="W202" s="300"/>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52"/>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row>
    <row r="203" spans="2:77" s="38" customFormat="1" ht="30" customHeight="1">
      <c r="B203" s="54"/>
      <c r="C203" s="55"/>
      <c r="D203" s="53"/>
      <c r="E203" s="56"/>
      <c r="F203" s="57"/>
      <c r="G203" s="57"/>
      <c r="H203" s="58"/>
      <c r="I203" s="56"/>
      <c r="J203" s="53"/>
      <c r="K203" s="56"/>
      <c r="L203" s="56"/>
      <c r="M203" s="56"/>
      <c r="N203" s="59"/>
      <c r="O203" s="59"/>
      <c r="P203" s="59"/>
      <c r="Q203" s="59"/>
      <c r="R203" s="60"/>
      <c r="W203" s="300"/>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52"/>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row>
    <row r="204" spans="2:77" s="38" customFormat="1" ht="30" customHeight="1">
      <c r="B204" s="54"/>
      <c r="C204" s="55"/>
      <c r="D204" s="53"/>
      <c r="E204" s="56"/>
      <c r="F204" s="57"/>
      <c r="G204" s="57"/>
      <c r="H204" s="58"/>
      <c r="I204" s="56"/>
      <c r="J204" s="53"/>
      <c r="K204" s="56"/>
      <c r="L204" s="56"/>
      <c r="M204" s="56"/>
      <c r="N204" s="59"/>
      <c r="O204" s="59"/>
      <c r="P204" s="59"/>
      <c r="Q204" s="59"/>
      <c r="R204" s="60"/>
      <c r="W204" s="300"/>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52"/>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row>
    <row r="205" spans="2:77" s="38" customFormat="1" ht="30" customHeight="1">
      <c r="B205" s="54"/>
      <c r="C205" s="55"/>
      <c r="D205" s="53"/>
      <c r="E205" s="56"/>
      <c r="F205" s="57"/>
      <c r="G205" s="57"/>
      <c r="H205" s="58"/>
      <c r="I205" s="56"/>
      <c r="J205" s="53"/>
      <c r="K205" s="56"/>
      <c r="L205" s="56"/>
      <c r="M205" s="56"/>
      <c r="N205" s="59"/>
      <c r="O205" s="59"/>
      <c r="P205" s="59"/>
      <c r="Q205" s="59"/>
      <c r="R205" s="60"/>
      <c r="W205" s="300"/>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52"/>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row>
    <row r="206" spans="2:77" s="38" customFormat="1" ht="30" customHeight="1">
      <c r="B206" s="54"/>
      <c r="C206" s="55"/>
      <c r="D206" s="53"/>
      <c r="E206" s="56"/>
      <c r="F206" s="57"/>
      <c r="G206" s="57"/>
      <c r="H206" s="58"/>
      <c r="I206" s="56"/>
      <c r="J206" s="53"/>
      <c r="K206" s="56"/>
      <c r="L206" s="56"/>
      <c r="M206" s="56"/>
      <c r="N206" s="59"/>
      <c r="O206" s="59"/>
      <c r="P206" s="59"/>
      <c r="Q206" s="59"/>
      <c r="R206" s="60"/>
      <c r="W206" s="300"/>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52"/>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row>
    <row r="207" spans="2:77" s="38" customFormat="1" ht="30" customHeight="1">
      <c r="B207" s="54"/>
      <c r="C207" s="55"/>
      <c r="D207" s="53"/>
      <c r="E207" s="56"/>
      <c r="F207" s="57"/>
      <c r="G207" s="57"/>
      <c r="H207" s="58"/>
      <c r="I207" s="56"/>
      <c r="J207" s="53"/>
      <c r="K207" s="56"/>
      <c r="L207" s="56"/>
      <c r="M207" s="56"/>
      <c r="N207" s="59"/>
      <c r="O207" s="59"/>
      <c r="P207" s="59"/>
      <c r="Q207" s="59"/>
      <c r="R207" s="60"/>
      <c r="W207" s="300"/>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52"/>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row>
    <row r="208" spans="2:77" s="38" customFormat="1" ht="30" customHeight="1">
      <c r="B208" s="54"/>
      <c r="C208" s="55"/>
      <c r="D208" s="53"/>
      <c r="E208" s="56"/>
      <c r="F208" s="57"/>
      <c r="G208" s="57"/>
      <c r="H208" s="58"/>
      <c r="I208" s="56"/>
      <c r="J208" s="53"/>
      <c r="K208" s="56"/>
      <c r="L208" s="56"/>
      <c r="M208" s="56"/>
      <c r="N208" s="59"/>
      <c r="O208" s="59"/>
      <c r="P208" s="59"/>
      <c r="Q208" s="59"/>
      <c r="R208" s="60"/>
      <c r="W208" s="300"/>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52"/>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row>
    <row r="209" spans="2:77" s="38" customFormat="1" ht="30" customHeight="1">
      <c r="B209" s="54"/>
      <c r="C209" s="55"/>
      <c r="D209" s="53"/>
      <c r="E209" s="56"/>
      <c r="F209" s="57"/>
      <c r="G209" s="57"/>
      <c r="H209" s="58"/>
      <c r="I209" s="56"/>
      <c r="J209" s="53"/>
      <c r="K209" s="56"/>
      <c r="L209" s="56"/>
      <c r="M209" s="56"/>
      <c r="N209" s="59"/>
      <c r="O209" s="59"/>
      <c r="P209" s="59"/>
      <c r="Q209" s="59"/>
      <c r="R209" s="60"/>
      <c r="W209" s="300"/>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52"/>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row>
    <row r="210" spans="2:77" s="38" customFormat="1" ht="30" customHeight="1">
      <c r="B210" s="54"/>
      <c r="C210" s="55"/>
      <c r="D210" s="53"/>
      <c r="E210" s="56"/>
      <c r="F210" s="57"/>
      <c r="G210" s="57"/>
      <c r="H210" s="58"/>
      <c r="I210" s="56"/>
      <c r="J210" s="53"/>
      <c r="K210" s="56"/>
      <c r="L210" s="56"/>
      <c r="M210" s="56"/>
      <c r="N210" s="59"/>
      <c r="O210" s="59"/>
      <c r="P210" s="59"/>
      <c r="Q210" s="59"/>
      <c r="R210" s="60"/>
      <c r="W210" s="300"/>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52"/>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row>
    <row r="211" spans="2:77" s="38" customFormat="1" ht="30" customHeight="1">
      <c r="B211" s="54"/>
      <c r="C211" s="55"/>
      <c r="D211" s="53"/>
      <c r="E211" s="56"/>
      <c r="F211" s="57"/>
      <c r="G211" s="57"/>
      <c r="H211" s="58"/>
      <c r="I211" s="56"/>
      <c r="J211" s="53"/>
      <c r="K211" s="56"/>
      <c r="L211" s="56"/>
      <c r="M211" s="56"/>
      <c r="N211" s="59"/>
      <c r="O211" s="59"/>
      <c r="P211" s="59"/>
      <c r="Q211" s="59"/>
      <c r="R211" s="60"/>
      <c r="W211" s="300"/>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52"/>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row>
    <row r="212" spans="2:77" s="38" customFormat="1" ht="30" customHeight="1">
      <c r="B212" s="54"/>
      <c r="C212" s="55"/>
      <c r="D212" s="53"/>
      <c r="E212" s="56"/>
      <c r="F212" s="57"/>
      <c r="G212" s="57"/>
      <c r="H212" s="58"/>
      <c r="I212" s="56"/>
      <c r="J212" s="53"/>
      <c r="K212" s="56"/>
      <c r="L212" s="56"/>
      <c r="M212" s="56"/>
      <c r="N212" s="59"/>
      <c r="O212" s="59"/>
      <c r="P212" s="59"/>
      <c r="Q212" s="59"/>
      <c r="R212" s="60"/>
      <c r="W212" s="300"/>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52"/>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row>
    <row r="213" spans="2:77" s="38" customFormat="1" ht="30" customHeight="1">
      <c r="B213" s="54"/>
      <c r="C213" s="55"/>
      <c r="D213" s="53"/>
      <c r="E213" s="56"/>
      <c r="F213" s="57"/>
      <c r="G213" s="57"/>
      <c r="H213" s="58"/>
      <c r="I213" s="56"/>
      <c r="J213" s="53"/>
      <c r="K213" s="56"/>
      <c r="L213" s="56"/>
      <c r="M213" s="56"/>
      <c r="N213" s="59"/>
      <c r="O213" s="59"/>
      <c r="P213" s="59"/>
      <c r="Q213" s="59"/>
      <c r="R213" s="60"/>
      <c r="W213" s="300"/>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52"/>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row>
    <row r="214" spans="2:77" s="38" customFormat="1" ht="30" customHeight="1">
      <c r="B214" s="54"/>
      <c r="C214" s="55"/>
      <c r="D214" s="53"/>
      <c r="E214" s="56"/>
      <c r="F214" s="57"/>
      <c r="G214" s="57"/>
      <c r="H214" s="58"/>
      <c r="I214" s="56"/>
      <c r="J214" s="53"/>
      <c r="K214" s="56"/>
      <c r="L214" s="56"/>
      <c r="M214" s="56"/>
      <c r="N214" s="59"/>
      <c r="O214" s="59"/>
      <c r="P214" s="59"/>
      <c r="Q214" s="59"/>
      <c r="R214" s="60"/>
      <c r="W214" s="300"/>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52"/>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row>
    <row r="215" spans="2:77" s="38" customFormat="1" ht="30" customHeight="1">
      <c r="B215" s="54"/>
      <c r="C215" s="55"/>
      <c r="D215" s="53"/>
      <c r="E215" s="56"/>
      <c r="F215" s="57"/>
      <c r="G215" s="57"/>
      <c r="H215" s="58"/>
      <c r="I215" s="56"/>
      <c r="J215" s="53"/>
      <c r="K215" s="56"/>
      <c r="L215" s="56"/>
      <c r="M215" s="56"/>
      <c r="N215" s="59"/>
      <c r="O215" s="59"/>
      <c r="P215" s="59"/>
      <c r="Q215" s="59"/>
      <c r="R215" s="60"/>
      <c r="W215" s="300"/>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52"/>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row>
    <row r="216" spans="2:77" s="38" customFormat="1" ht="30" customHeight="1">
      <c r="B216" s="54"/>
      <c r="C216" s="55"/>
      <c r="D216" s="53"/>
      <c r="E216" s="56"/>
      <c r="F216" s="57"/>
      <c r="G216" s="57"/>
      <c r="H216" s="58"/>
      <c r="I216" s="56"/>
      <c r="J216" s="53"/>
      <c r="K216" s="56"/>
      <c r="L216" s="56"/>
      <c r="M216" s="56"/>
      <c r="N216" s="59"/>
      <c r="O216" s="59"/>
      <c r="P216" s="59"/>
      <c r="Q216" s="59"/>
      <c r="R216" s="60"/>
      <c r="W216" s="300"/>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52"/>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row>
    <row r="217" spans="2:77" s="38" customFormat="1" ht="30" customHeight="1">
      <c r="B217" s="54"/>
      <c r="C217" s="55"/>
      <c r="D217" s="53"/>
      <c r="E217" s="56"/>
      <c r="F217" s="57"/>
      <c r="G217" s="57"/>
      <c r="H217" s="58"/>
      <c r="I217" s="56"/>
      <c r="J217" s="53"/>
      <c r="K217" s="56"/>
      <c r="L217" s="56"/>
      <c r="M217" s="56"/>
      <c r="N217" s="59"/>
      <c r="O217" s="59"/>
      <c r="P217" s="59"/>
      <c r="Q217" s="59"/>
      <c r="R217" s="60"/>
      <c r="W217" s="300"/>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52"/>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row>
    <row r="218" spans="2:77" s="38" customFormat="1" ht="30" customHeight="1">
      <c r="B218" s="54"/>
      <c r="C218" s="55"/>
      <c r="D218" s="53"/>
      <c r="E218" s="56"/>
      <c r="F218" s="57"/>
      <c r="G218" s="57"/>
      <c r="H218" s="58"/>
      <c r="I218" s="56"/>
      <c r="J218" s="53"/>
      <c r="K218" s="56"/>
      <c r="L218" s="56"/>
      <c r="M218" s="56"/>
      <c r="N218" s="59"/>
      <c r="O218" s="59"/>
      <c r="P218" s="59"/>
      <c r="Q218" s="59"/>
      <c r="R218" s="60"/>
      <c r="W218" s="300"/>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52"/>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row>
    <row r="219" spans="2:77" s="38" customFormat="1" ht="30" customHeight="1">
      <c r="B219" s="54"/>
      <c r="C219" s="55"/>
      <c r="D219" s="53"/>
      <c r="E219" s="56"/>
      <c r="F219" s="57"/>
      <c r="G219" s="57"/>
      <c r="H219" s="58"/>
      <c r="I219" s="56"/>
      <c r="J219" s="53"/>
      <c r="K219" s="56"/>
      <c r="L219" s="56"/>
      <c r="M219" s="56"/>
      <c r="N219" s="59"/>
      <c r="O219" s="59"/>
      <c r="P219" s="59"/>
      <c r="Q219" s="59"/>
      <c r="R219" s="60"/>
      <c r="W219" s="300"/>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52"/>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row>
    <row r="220" spans="2:77" s="38" customFormat="1" ht="30" customHeight="1">
      <c r="B220" s="54"/>
      <c r="C220" s="55"/>
      <c r="D220" s="53"/>
      <c r="E220" s="56"/>
      <c r="F220" s="57"/>
      <c r="G220" s="57"/>
      <c r="H220" s="58"/>
      <c r="I220" s="56"/>
      <c r="J220" s="53"/>
      <c r="K220" s="56"/>
      <c r="L220" s="56"/>
      <c r="M220" s="56"/>
      <c r="N220" s="59"/>
      <c r="O220" s="59"/>
      <c r="P220" s="59"/>
      <c r="Q220" s="59"/>
      <c r="R220" s="60"/>
      <c r="W220" s="300"/>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52"/>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row>
    <row r="221" spans="2:77" s="38" customFormat="1" ht="30" customHeight="1">
      <c r="B221" s="54"/>
      <c r="C221" s="55"/>
      <c r="D221" s="53"/>
      <c r="E221" s="56"/>
      <c r="F221" s="57"/>
      <c r="G221" s="57"/>
      <c r="H221" s="58"/>
      <c r="I221" s="56"/>
      <c r="J221" s="53"/>
      <c r="K221" s="56"/>
      <c r="L221" s="56"/>
      <c r="M221" s="56"/>
      <c r="N221" s="59"/>
      <c r="O221" s="59"/>
      <c r="P221" s="59"/>
      <c r="Q221" s="59"/>
      <c r="R221" s="60"/>
      <c r="W221" s="300"/>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52"/>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row>
    <row r="222" spans="2:77" s="38" customFormat="1" ht="30" customHeight="1">
      <c r="B222" s="54"/>
      <c r="C222" s="55"/>
      <c r="D222" s="53"/>
      <c r="E222" s="56"/>
      <c r="F222" s="57"/>
      <c r="G222" s="57"/>
      <c r="H222" s="58"/>
      <c r="I222" s="56"/>
      <c r="J222" s="53"/>
      <c r="K222" s="56"/>
      <c r="L222" s="56"/>
      <c r="M222" s="56"/>
      <c r="N222" s="59"/>
      <c r="O222" s="59"/>
      <c r="P222" s="59"/>
      <c r="Q222" s="59"/>
      <c r="R222" s="60"/>
      <c r="W222" s="300"/>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52"/>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row>
    <row r="223" spans="2:77" s="38" customFormat="1" ht="30" customHeight="1">
      <c r="B223" s="54"/>
      <c r="C223" s="55"/>
      <c r="D223" s="53"/>
      <c r="E223" s="56"/>
      <c r="F223" s="57"/>
      <c r="G223" s="57"/>
      <c r="H223" s="58"/>
      <c r="I223" s="56"/>
      <c r="J223" s="53"/>
      <c r="K223" s="56"/>
      <c r="L223" s="56"/>
      <c r="M223" s="56"/>
      <c r="N223" s="59"/>
      <c r="O223" s="59"/>
      <c r="P223" s="59"/>
      <c r="Q223" s="59"/>
      <c r="R223" s="60"/>
      <c r="W223" s="300"/>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52"/>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row>
    <row r="224" spans="2:77" s="38" customFormat="1" ht="30" customHeight="1">
      <c r="B224" s="54"/>
      <c r="C224" s="55"/>
      <c r="D224" s="53"/>
      <c r="E224" s="56"/>
      <c r="F224" s="57"/>
      <c r="G224" s="57"/>
      <c r="H224" s="58"/>
      <c r="I224" s="56"/>
      <c r="J224" s="53"/>
      <c r="K224" s="56"/>
      <c r="L224" s="56"/>
      <c r="M224" s="56"/>
      <c r="N224" s="59"/>
      <c r="O224" s="59"/>
      <c r="P224" s="59"/>
      <c r="Q224" s="59"/>
      <c r="R224" s="60"/>
      <c r="W224" s="300"/>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52"/>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row>
    <row r="225" spans="2:77" s="38" customFormat="1" ht="30" customHeight="1">
      <c r="B225" s="54"/>
      <c r="C225" s="55"/>
      <c r="D225" s="53"/>
      <c r="E225" s="56"/>
      <c r="F225" s="57"/>
      <c r="G225" s="57"/>
      <c r="H225" s="58"/>
      <c r="I225" s="56"/>
      <c r="J225" s="53"/>
      <c r="K225" s="56"/>
      <c r="L225" s="56"/>
      <c r="M225" s="56"/>
      <c r="N225" s="59"/>
      <c r="O225" s="59"/>
      <c r="P225" s="59"/>
      <c r="Q225" s="59"/>
      <c r="R225" s="60"/>
      <c r="W225" s="300"/>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52"/>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row>
    <row r="226" spans="2:77" s="38" customFormat="1" ht="30" customHeight="1">
      <c r="B226" s="54"/>
      <c r="C226" s="55"/>
      <c r="D226" s="53"/>
      <c r="E226" s="56"/>
      <c r="F226" s="57"/>
      <c r="G226" s="57"/>
      <c r="H226" s="58"/>
      <c r="I226" s="56"/>
      <c r="J226" s="53"/>
      <c r="K226" s="56"/>
      <c r="L226" s="56"/>
      <c r="M226" s="56"/>
      <c r="N226" s="59"/>
      <c r="O226" s="59"/>
      <c r="P226" s="59"/>
      <c r="Q226" s="59"/>
      <c r="R226" s="60"/>
      <c r="W226" s="300"/>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52"/>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row>
    <row r="227" spans="2:77" s="38" customFormat="1" ht="30" customHeight="1">
      <c r="B227" s="54"/>
      <c r="C227" s="55"/>
      <c r="D227" s="53"/>
      <c r="E227" s="56"/>
      <c r="F227" s="57"/>
      <c r="G227" s="57"/>
      <c r="H227" s="58"/>
      <c r="I227" s="56"/>
      <c r="J227" s="53"/>
      <c r="K227" s="56"/>
      <c r="L227" s="56"/>
      <c r="M227" s="56"/>
      <c r="N227" s="59"/>
      <c r="O227" s="59"/>
      <c r="P227" s="59"/>
      <c r="Q227" s="59"/>
      <c r="R227" s="60"/>
      <c r="W227" s="300"/>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52"/>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row>
    <row r="228" spans="2:77" s="38" customFormat="1" ht="30" customHeight="1">
      <c r="B228" s="54"/>
      <c r="C228" s="55"/>
      <c r="D228" s="53"/>
      <c r="E228" s="56"/>
      <c r="F228" s="57"/>
      <c r="G228" s="57"/>
      <c r="H228" s="58"/>
      <c r="I228" s="56"/>
      <c r="J228" s="53"/>
      <c r="K228" s="56"/>
      <c r="L228" s="56"/>
      <c r="M228" s="56"/>
      <c r="N228" s="59"/>
      <c r="O228" s="59"/>
      <c r="P228" s="59"/>
      <c r="Q228" s="59"/>
      <c r="R228" s="60"/>
      <c r="W228" s="300"/>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52"/>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row>
    <row r="229" spans="2:77" s="38" customFormat="1" ht="30" customHeight="1">
      <c r="B229" s="54"/>
      <c r="C229" s="55"/>
      <c r="D229" s="53"/>
      <c r="E229" s="56"/>
      <c r="F229" s="57"/>
      <c r="G229" s="57"/>
      <c r="H229" s="58"/>
      <c r="I229" s="56"/>
      <c r="J229" s="53"/>
      <c r="K229" s="56"/>
      <c r="L229" s="56"/>
      <c r="M229" s="56"/>
      <c r="N229" s="59"/>
      <c r="O229" s="59"/>
      <c r="P229" s="59"/>
      <c r="Q229" s="59"/>
      <c r="R229" s="60"/>
      <c r="W229" s="300"/>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52"/>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row>
    <row r="230" spans="2:77" s="38" customFormat="1" ht="30" customHeight="1">
      <c r="B230" s="54"/>
      <c r="C230" s="55"/>
      <c r="D230" s="53"/>
      <c r="E230" s="56"/>
      <c r="F230" s="57"/>
      <c r="G230" s="57"/>
      <c r="H230" s="58"/>
      <c r="I230" s="56"/>
      <c r="J230" s="53"/>
      <c r="K230" s="56"/>
      <c r="L230" s="56"/>
      <c r="M230" s="56"/>
      <c r="N230" s="59"/>
      <c r="O230" s="59"/>
      <c r="P230" s="59"/>
      <c r="Q230" s="59"/>
      <c r="R230" s="60"/>
      <c r="W230" s="300"/>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52"/>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row>
    <row r="231" spans="2:77" s="38" customFormat="1" ht="30" customHeight="1">
      <c r="B231" s="54"/>
      <c r="C231" s="55"/>
      <c r="D231" s="53"/>
      <c r="E231" s="56"/>
      <c r="F231" s="57"/>
      <c r="G231" s="57"/>
      <c r="H231" s="58"/>
      <c r="I231" s="56"/>
      <c r="J231" s="53"/>
      <c r="K231" s="56"/>
      <c r="L231" s="56"/>
      <c r="M231" s="56"/>
      <c r="N231" s="59"/>
      <c r="O231" s="59"/>
      <c r="P231" s="59"/>
      <c r="Q231" s="59"/>
      <c r="R231" s="60"/>
      <c r="W231" s="300"/>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52"/>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row>
    <row r="232" spans="2:77" s="38" customFormat="1" ht="30" customHeight="1">
      <c r="B232" s="54"/>
      <c r="C232" s="55"/>
      <c r="D232" s="53"/>
      <c r="E232" s="56"/>
      <c r="F232" s="57"/>
      <c r="G232" s="57"/>
      <c r="H232" s="58"/>
      <c r="I232" s="56"/>
      <c r="J232" s="53"/>
      <c r="K232" s="56"/>
      <c r="L232" s="56"/>
      <c r="M232" s="56"/>
      <c r="N232" s="59"/>
      <c r="O232" s="59"/>
      <c r="P232" s="59"/>
      <c r="Q232" s="59"/>
      <c r="R232" s="60"/>
      <c r="W232" s="300"/>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52"/>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row>
    <row r="233" spans="2:77" s="38" customFormat="1" ht="30" customHeight="1">
      <c r="B233" s="54"/>
      <c r="C233" s="55"/>
      <c r="D233" s="53"/>
      <c r="E233" s="56"/>
      <c r="F233" s="57"/>
      <c r="G233" s="57"/>
      <c r="H233" s="58"/>
      <c r="I233" s="56"/>
      <c r="J233" s="53"/>
      <c r="K233" s="56"/>
      <c r="L233" s="56"/>
      <c r="M233" s="56"/>
      <c r="N233" s="59"/>
      <c r="O233" s="59"/>
      <c r="P233" s="59"/>
      <c r="Q233" s="59"/>
      <c r="R233" s="60"/>
      <c r="W233" s="300"/>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52"/>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row>
    <row r="234" spans="2:77" s="38" customFormat="1" ht="30" customHeight="1">
      <c r="B234" s="54"/>
      <c r="C234" s="55"/>
      <c r="D234" s="53"/>
      <c r="E234" s="56"/>
      <c r="F234" s="57"/>
      <c r="G234" s="57"/>
      <c r="H234" s="58"/>
      <c r="I234" s="56"/>
      <c r="J234" s="53"/>
      <c r="K234" s="56"/>
      <c r="L234" s="56"/>
      <c r="M234" s="56"/>
      <c r="N234" s="59"/>
      <c r="O234" s="59"/>
      <c r="P234" s="59"/>
      <c r="Q234" s="59"/>
      <c r="R234" s="60"/>
      <c r="W234" s="300"/>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52"/>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row>
    <row r="235" spans="2:77" s="38" customFormat="1" ht="30" customHeight="1">
      <c r="B235" s="54"/>
      <c r="C235" s="55"/>
      <c r="D235" s="53"/>
      <c r="E235" s="56"/>
      <c r="F235" s="57"/>
      <c r="G235" s="57"/>
      <c r="H235" s="58"/>
      <c r="I235" s="56"/>
      <c r="J235" s="53"/>
      <c r="K235" s="56"/>
      <c r="L235" s="56"/>
      <c r="M235" s="56"/>
      <c r="N235" s="59"/>
      <c r="O235" s="59"/>
      <c r="P235" s="59"/>
      <c r="Q235" s="59"/>
      <c r="R235" s="60"/>
      <c r="W235" s="300"/>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52"/>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row>
    <row r="236" spans="2:77" s="38" customFormat="1" ht="30" customHeight="1">
      <c r="B236" s="54"/>
      <c r="C236" s="55"/>
      <c r="D236" s="53"/>
      <c r="E236" s="56"/>
      <c r="F236" s="57"/>
      <c r="G236" s="57"/>
      <c r="H236" s="58"/>
      <c r="I236" s="56"/>
      <c r="J236" s="53"/>
      <c r="K236" s="56"/>
      <c r="L236" s="56"/>
      <c r="M236" s="56"/>
      <c r="N236" s="59"/>
      <c r="O236" s="59"/>
      <c r="P236" s="59"/>
      <c r="Q236" s="59"/>
      <c r="R236" s="60"/>
      <c r="W236" s="300"/>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52"/>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row>
    <row r="237" spans="2:77" s="38" customFormat="1" ht="30" customHeight="1">
      <c r="B237" s="54"/>
      <c r="C237" s="55"/>
      <c r="D237" s="53"/>
      <c r="E237" s="56"/>
      <c r="F237" s="57"/>
      <c r="G237" s="57"/>
      <c r="H237" s="58"/>
      <c r="I237" s="56"/>
      <c r="J237" s="53"/>
      <c r="K237" s="56"/>
      <c r="L237" s="56"/>
      <c r="M237" s="56"/>
      <c r="N237" s="59"/>
      <c r="O237" s="59"/>
      <c r="P237" s="59"/>
      <c r="Q237" s="59"/>
      <c r="R237" s="60"/>
      <c r="W237" s="300"/>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52"/>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row>
    <row r="238" spans="2:77" s="38" customFormat="1" ht="30" customHeight="1">
      <c r="B238" s="54"/>
      <c r="C238" s="55"/>
      <c r="D238" s="53"/>
      <c r="E238" s="56"/>
      <c r="F238" s="57"/>
      <c r="G238" s="57"/>
      <c r="H238" s="58"/>
      <c r="I238" s="56"/>
      <c r="J238" s="53"/>
      <c r="K238" s="56"/>
      <c r="L238" s="56"/>
      <c r="M238" s="56"/>
      <c r="N238" s="59"/>
      <c r="O238" s="59"/>
      <c r="P238" s="59"/>
      <c r="Q238" s="59"/>
      <c r="R238" s="60"/>
      <c r="W238" s="300"/>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52"/>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row>
    <row r="239" spans="2:77" s="38" customFormat="1" ht="30" customHeight="1">
      <c r="B239" s="54"/>
      <c r="C239" s="55"/>
      <c r="D239" s="53"/>
      <c r="E239" s="56"/>
      <c r="F239" s="57"/>
      <c r="G239" s="57"/>
      <c r="H239" s="58"/>
      <c r="I239" s="56"/>
      <c r="J239" s="53"/>
      <c r="K239" s="56"/>
      <c r="L239" s="56"/>
      <c r="M239" s="56"/>
      <c r="N239" s="59"/>
      <c r="O239" s="59"/>
      <c r="P239" s="59"/>
      <c r="Q239" s="59"/>
      <c r="R239" s="60"/>
      <c r="W239" s="300"/>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52"/>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row>
    <row r="240" spans="2:77" s="38" customFormat="1" ht="30" customHeight="1">
      <c r="B240" s="54"/>
      <c r="C240" s="55"/>
      <c r="D240" s="53"/>
      <c r="E240" s="56"/>
      <c r="F240" s="57"/>
      <c r="G240" s="57"/>
      <c r="H240" s="58"/>
      <c r="I240" s="56"/>
      <c r="J240" s="53"/>
      <c r="K240" s="56"/>
      <c r="L240" s="56"/>
      <c r="M240" s="56"/>
      <c r="N240" s="59"/>
      <c r="O240" s="59"/>
      <c r="P240" s="59"/>
      <c r="Q240" s="59"/>
      <c r="R240" s="60"/>
      <c r="W240" s="300"/>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52"/>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row>
    <row r="241" spans="2:77" s="38" customFormat="1" ht="30" customHeight="1">
      <c r="B241" s="54"/>
      <c r="C241" s="55"/>
      <c r="D241" s="53"/>
      <c r="E241" s="56"/>
      <c r="F241" s="57"/>
      <c r="G241" s="57"/>
      <c r="H241" s="58"/>
      <c r="I241" s="56"/>
      <c r="J241" s="53"/>
      <c r="K241" s="56"/>
      <c r="L241" s="56"/>
      <c r="M241" s="56"/>
      <c r="N241" s="59"/>
      <c r="O241" s="59"/>
      <c r="P241" s="59"/>
      <c r="Q241" s="59"/>
      <c r="R241" s="60"/>
      <c r="W241" s="300"/>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52"/>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row>
    <row r="242" spans="2:77" s="38" customFormat="1" ht="30" customHeight="1">
      <c r="B242" s="54"/>
      <c r="C242" s="55"/>
      <c r="D242" s="53"/>
      <c r="E242" s="56"/>
      <c r="F242" s="57"/>
      <c r="G242" s="57"/>
      <c r="H242" s="58"/>
      <c r="I242" s="56"/>
      <c r="J242" s="53"/>
      <c r="K242" s="56"/>
      <c r="L242" s="56"/>
      <c r="M242" s="56"/>
      <c r="N242" s="59"/>
      <c r="O242" s="59"/>
      <c r="P242" s="59"/>
      <c r="Q242" s="59"/>
      <c r="R242" s="60"/>
      <c r="W242" s="300"/>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52"/>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row>
    <row r="243" spans="2:77" s="38" customFormat="1" ht="30" customHeight="1">
      <c r="B243" s="54"/>
      <c r="C243" s="55"/>
      <c r="D243" s="53"/>
      <c r="E243" s="56"/>
      <c r="F243" s="57"/>
      <c r="G243" s="57"/>
      <c r="H243" s="58"/>
      <c r="I243" s="56"/>
      <c r="J243" s="53"/>
      <c r="K243" s="56"/>
      <c r="L243" s="56"/>
      <c r="M243" s="56"/>
      <c r="N243" s="59"/>
      <c r="O243" s="59"/>
      <c r="P243" s="59"/>
      <c r="Q243" s="59"/>
      <c r="R243" s="60"/>
      <c r="W243" s="300"/>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52"/>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row>
    <row r="244" spans="2:77" s="38" customFormat="1" ht="30" customHeight="1">
      <c r="B244" s="54"/>
      <c r="C244" s="55"/>
      <c r="D244" s="53"/>
      <c r="E244" s="56"/>
      <c r="F244" s="57"/>
      <c r="G244" s="57"/>
      <c r="H244" s="58"/>
      <c r="I244" s="56"/>
      <c r="J244" s="53"/>
      <c r="K244" s="56"/>
      <c r="L244" s="56"/>
      <c r="M244" s="56"/>
      <c r="N244" s="59"/>
      <c r="O244" s="59"/>
      <c r="P244" s="59"/>
      <c r="Q244" s="59"/>
      <c r="R244" s="60"/>
      <c r="W244" s="300"/>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52"/>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row>
    <row r="245" spans="2:77" s="38" customFormat="1" ht="30" customHeight="1">
      <c r="B245" s="54"/>
      <c r="C245" s="55"/>
      <c r="D245" s="53"/>
      <c r="E245" s="56"/>
      <c r="F245" s="57"/>
      <c r="G245" s="57"/>
      <c r="H245" s="58"/>
      <c r="I245" s="56"/>
      <c r="J245" s="53"/>
      <c r="K245" s="56"/>
      <c r="L245" s="56"/>
      <c r="M245" s="56"/>
      <c r="N245" s="59"/>
      <c r="O245" s="59"/>
      <c r="P245" s="59"/>
      <c r="Q245" s="59"/>
      <c r="R245" s="60"/>
      <c r="W245" s="300"/>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52"/>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row>
    <row r="246" spans="2:77" s="38" customFormat="1" ht="30" customHeight="1">
      <c r="B246" s="54"/>
      <c r="C246" s="55"/>
      <c r="D246" s="53"/>
      <c r="E246" s="56"/>
      <c r="F246" s="57"/>
      <c r="G246" s="57"/>
      <c r="H246" s="58"/>
      <c r="I246" s="56"/>
      <c r="J246" s="53"/>
      <c r="K246" s="56"/>
      <c r="L246" s="56"/>
      <c r="M246" s="56"/>
      <c r="N246" s="59"/>
      <c r="O246" s="59"/>
      <c r="P246" s="59"/>
      <c r="Q246" s="59"/>
      <c r="R246" s="60"/>
      <c r="W246" s="300"/>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52"/>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row>
    <row r="247" spans="2:77" s="38" customFormat="1" ht="30" customHeight="1">
      <c r="B247" s="54"/>
      <c r="C247" s="55"/>
      <c r="D247" s="53"/>
      <c r="E247" s="56"/>
      <c r="F247" s="57"/>
      <c r="G247" s="57"/>
      <c r="H247" s="58"/>
      <c r="I247" s="56"/>
      <c r="J247" s="53"/>
      <c r="K247" s="56"/>
      <c r="L247" s="56"/>
      <c r="M247" s="56"/>
      <c r="N247" s="59"/>
      <c r="O247" s="59"/>
      <c r="P247" s="59"/>
      <c r="Q247" s="59"/>
      <c r="R247" s="60"/>
      <c r="W247" s="300"/>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52"/>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row>
    <row r="248" spans="2:77" s="38" customFormat="1" ht="30" customHeight="1">
      <c r="B248" s="54"/>
      <c r="C248" s="55"/>
      <c r="D248" s="53"/>
      <c r="E248" s="56"/>
      <c r="F248" s="57"/>
      <c r="G248" s="57"/>
      <c r="H248" s="58"/>
      <c r="I248" s="56"/>
      <c r="J248" s="53"/>
      <c r="K248" s="56"/>
      <c r="L248" s="56"/>
      <c r="M248" s="56"/>
      <c r="N248" s="59"/>
      <c r="O248" s="59"/>
      <c r="P248" s="59"/>
      <c r="Q248" s="59"/>
      <c r="R248" s="60"/>
      <c r="W248" s="300"/>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52"/>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row>
    <row r="249" spans="2:77" s="38" customFormat="1" ht="30" customHeight="1">
      <c r="B249" s="54"/>
      <c r="C249" s="55"/>
      <c r="D249" s="53"/>
      <c r="E249" s="56"/>
      <c r="F249" s="57"/>
      <c r="G249" s="57"/>
      <c r="H249" s="58"/>
      <c r="I249" s="56"/>
      <c r="J249" s="53"/>
      <c r="K249" s="56"/>
      <c r="L249" s="56"/>
      <c r="M249" s="56"/>
      <c r="N249" s="59"/>
      <c r="O249" s="59"/>
      <c r="P249" s="59"/>
      <c r="Q249" s="59"/>
      <c r="R249" s="60"/>
      <c r="W249" s="300"/>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52"/>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row>
    <row r="250" spans="2:77" s="38" customFormat="1" ht="30" customHeight="1">
      <c r="B250" s="54"/>
      <c r="C250" s="55"/>
      <c r="D250" s="53"/>
      <c r="E250" s="56"/>
      <c r="F250" s="57"/>
      <c r="G250" s="57"/>
      <c r="H250" s="58"/>
      <c r="I250" s="56"/>
      <c r="J250" s="53"/>
      <c r="K250" s="56"/>
      <c r="L250" s="56"/>
      <c r="M250" s="56"/>
      <c r="N250" s="59"/>
      <c r="O250" s="59"/>
      <c r="P250" s="59"/>
      <c r="Q250" s="59"/>
      <c r="R250" s="60"/>
      <c r="W250" s="300"/>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52"/>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row>
    <row r="251" spans="2:77" s="38" customFormat="1" ht="30" customHeight="1">
      <c r="B251" s="54"/>
      <c r="C251" s="55"/>
      <c r="D251" s="53"/>
      <c r="E251" s="56"/>
      <c r="F251" s="57"/>
      <c r="G251" s="57"/>
      <c r="H251" s="58"/>
      <c r="I251" s="56"/>
      <c r="J251" s="53"/>
      <c r="K251" s="56"/>
      <c r="L251" s="56"/>
      <c r="M251" s="56"/>
      <c r="N251" s="59"/>
      <c r="O251" s="59"/>
      <c r="P251" s="59"/>
      <c r="Q251" s="59"/>
      <c r="R251" s="60"/>
      <c r="W251" s="300"/>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52"/>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row>
    <row r="252" spans="2:77" s="38" customFormat="1" ht="30" customHeight="1">
      <c r="B252" s="54"/>
      <c r="C252" s="55"/>
      <c r="D252" s="53"/>
      <c r="E252" s="56"/>
      <c r="F252" s="57"/>
      <c r="G252" s="57"/>
      <c r="H252" s="58"/>
      <c r="I252" s="56"/>
      <c r="J252" s="53"/>
      <c r="K252" s="56"/>
      <c r="L252" s="56"/>
      <c r="M252" s="56"/>
      <c r="N252" s="59"/>
      <c r="O252" s="59"/>
      <c r="P252" s="59"/>
      <c r="Q252" s="59"/>
      <c r="R252" s="60"/>
      <c r="W252" s="300"/>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52"/>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row>
    <row r="253" spans="2:77" s="38" customFormat="1" ht="30" customHeight="1">
      <c r="B253" s="54"/>
      <c r="C253" s="55"/>
      <c r="D253" s="53"/>
      <c r="E253" s="56"/>
      <c r="F253" s="57"/>
      <c r="G253" s="57"/>
      <c r="H253" s="58"/>
      <c r="I253" s="56"/>
      <c r="J253" s="53"/>
      <c r="K253" s="56"/>
      <c r="L253" s="56"/>
      <c r="M253" s="56"/>
      <c r="N253" s="59"/>
      <c r="O253" s="59"/>
      <c r="P253" s="59"/>
      <c r="Q253" s="59"/>
      <c r="R253" s="60"/>
      <c r="W253" s="300"/>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52"/>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row>
    <row r="254" spans="2:77" s="38" customFormat="1" ht="30" customHeight="1">
      <c r="B254" s="54"/>
      <c r="C254" s="55"/>
      <c r="D254" s="53"/>
      <c r="E254" s="56"/>
      <c r="F254" s="57"/>
      <c r="G254" s="57"/>
      <c r="H254" s="58"/>
      <c r="I254" s="56"/>
      <c r="J254" s="53"/>
      <c r="K254" s="56"/>
      <c r="L254" s="56"/>
      <c r="M254" s="56"/>
      <c r="N254" s="59"/>
      <c r="O254" s="59"/>
      <c r="P254" s="59"/>
      <c r="Q254" s="59"/>
      <c r="R254" s="60"/>
      <c r="W254" s="300"/>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52"/>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row>
    <row r="255" spans="2:77" s="38" customFormat="1" ht="30" customHeight="1">
      <c r="B255" s="54"/>
      <c r="C255" s="55"/>
      <c r="D255" s="53"/>
      <c r="E255" s="56"/>
      <c r="F255" s="57"/>
      <c r="G255" s="57"/>
      <c r="H255" s="58"/>
      <c r="I255" s="56"/>
      <c r="J255" s="53"/>
      <c r="K255" s="56"/>
      <c r="L255" s="56"/>
      <c r="M255" s="56"/>
      <c r="N255" s="59"/>
      <c r="O255" s="59"/>
      <c r="P255" s="59"/>
      <c r="Q255" s="59"/>
      <c r="R255" s="60"/>
      <c r="W255" s="300"/>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52"/>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row>
    <row r="256" spans="2:77" s="38" customFormat="1" ht="30" customHeight="1">
      <c r="B256" s="54"/>
      <c r="C256" s="55"/>
      <c r="D256" s="53"/>
      <c r="E256" s="56"/>
      <c r="F256" s="57"/>
      <c r="G256" s="57"/>
      <c r="H256" s="58"/>
      <c r="I256" s="56"/>
      <c r="J256" s="53"/>
      <c r="K256" s="56"/>
      <c r="L256" s="56"/>
      <c r="M256" s="56"/>
      <c r="N256" s="59"/>
      <c r="O256" s="59"/>
      <c r="P256" s="59"/>
      <c r="Q256" s="59"/>
      <c r="R256" s="60"/>
      <c r="W256" s="300"/>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52"/>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row>
    <row r="257" spans="2:77" s="38" customFormat="1" ht="30" customHeight="1">
      <c r="B257" s="54"/>
      <c r="C257" s="55"/>
      <c r="D257" s="53"/>
      <c r="E257" s="56"/>
      <c r="F257" s="57"/>
      <c r="G257" s="57"/>
      <c r="H257" s="58"/>
      <c r="I257" s="56"/>
      <c r="J257" s="53"/>
      <c r="K257" s="56"/>
      <c r="L257" s="56"/>
      <c r="M257" s="56"/>
      <c r="N257" s="59"/>
      <c r="O257" s="59"/>
      <c r="P257" s="59"/>
      <c r="Q257" s="59"/>
      <c r="R257" s="60"/>
      <c r="W257" s="300"/>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52"/>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row>
    <row r="258" spans="2:77" s="38" customFormat="1" ht="30" customHeight="1">
      <c r="B258" s="54"/>
      <c r="C258" s="55"/>
      <c r="D258" s="53"/>
      <c r="E258" s="56"/>
      <c r="F258" s="57"/>
      <c r="G258" s="57"/>
      <c r="H258" s="58"/>
      <c r="I258" s="56"/>
      <c r="J258" s="53"/>
      <c r="K258" s="56"/>
      <c r="L258" s="56"/>
      <c r="M258" s="56"/>
      <c r="N258" s="59"/>
      <c r="O258" s="59"/>
      <c r="P258" s="59"/>
      <c r="Q258" s="59"/>
      <c r="R258" s="60"/>
      <c r="W258" s="300"/>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52"/>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row>
    <row r="259" spans="2:77" s="38" customFormat="1" ht="30" customHeight="1">
      <c r="B259" s="54"/>
      <c r="C259" s="55"/>
      <c r="D259" s="53"/>
      <c r="E259" s="56"/>
      <c r="F259" s="57"/>
      <c r="G259" s="57"/>
      <c r="H259" s="58"/>
      <c r="I259" s="56"/>
      <c r="J259" s="53"/>
      <c r="K259" s="56"/>
      <c r="L259" s="56"/>
      <c r="M259" s="56"/>
      <c r="N259" s="59"/>
      <c r="O259" s="59"/>
      <c r="P259" s="59"/>
      <c r="Q259" s="59"/>
      <c r="R259" s="60"/>
      <c r="W259" s="300"/>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52"/>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row>
    <row r="260" spans="2:77" s="38" customFormat="1" ht="30" customHeight="1">
      <c r="B260" s="54"/>
      <c r="C260" s="55"/>
      <c r="D260" s="53"/>
      <c r="E260" s="56"/>
      <c r="F260" s="57"/>
      <c r="G260" s="57"/>
      <c r="H260" s="58"/>
      <c r="I260" s="56"/>
      <c r="J260" s="53"/>
      <c r="K260" s="56"/>
      <c r="L260" s="56"/>
      <c r="M260" s="56"/>
      <c r="N260" s="59"/>
      <c r="O260" s="59"/>
      <c r="P260" s="59"/>
      <c r="Q260" s="59"/>
      <c r="R260" s="60"/>
      <c r="W260" s="300"/>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52"/>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row>
    <row r="261" spans="2:77" s="38" customFormat="1" ht="30" customHeight="1">
      <c r="B261" s="54"/>
      <c r="C261" s="55"/>
      <c r="D261" s="53"/>
      <c r="E261" s="56"/>
      <c r="F261" s="57"/>
      <c r="G261" s="57"/>
      <c r="H261" s="58"/>
      <c r="I261" s="56"/>
      <c r="J261" s="53"/>
      <c r="K261" s="56"/>
      <c r="L261" s="56"/>
      <c r="M261" s="56"/>
      <c r="N261" s="59"/>
      <c r="O261" s="59"/>
      <c r="P261" s="59"/>
      <c r="Q261" s="59"/>
      <c r="R261" s="60"/>
      <c r="W261" s="300"/>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52"/>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row>
    <row r="262" spans="2:77" s="38" customFormat="1" ht="30" customHeight="1">
      <c r="B262" s="54"/>
      <c r="C262" s="55"/>
      <c r="D262" s="53"/>
      <c r="E262" s="56"/>
      <c r="F262" s="57"/>
      <c r="G262" s="57"/>
      <c r="H262" s="58"/>
      <c r="I262" s="56"/>
      <c r="J262" s="53"/>
      <c r="K262" s="56"/>
      <c r="L262" s="56"/>
      <c r="M262" s="56"/>
      <c r="N262" s="59"/>
      <c r="O262" s="59"/>
      <c r="P262" s="59"/>
      <c r="Q262" s="59"/>
      <c r="R262" s="60"/>
      <c r="W262" s="300"/>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52"/>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row>
    <row r="263" spans="2:77" s="38" customFormat="1" ht="30" customHeight="1">
      <c r="B263" s="54"/>
      <c r="C263" s="55"/>
      <c r="D263" s="53"/>
      <c r="E263" s="56"/>
      <c r="F263" s="57"/>
      <c r="G263" s="57"/>
      <c r="H263" s="58"/>
      <c r="I263" s="56"/>
      <c r="J263" s="53"/>
      <c r="K263" s="56"/>
      <c r="L263" s="56"/>
      <c r="M263" s="56"/>
      <c r="N263" s="59"/>
      <c r="O263" s="59"/>
      <c r="P263" s="59"/>
      <c r="Q263" s="59"/>
      <c r="R263" s="60"/>
      <c r="W263" s="300"/>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52"/>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row>
    <row r="264" spans="2:77" s="38" customFormat="1" ht="30" customHeight="1">
      <c r="B264" s="54"/>
      <c r="C264" s="55"/>
      <c r="D264" s="53"/>
      <c r="E264" s="56"/>
      <c r="F264" s="57"/>
      <c r="G264" s="57"/>
      <c r="H264" s="58"/>
      <c r="I264" s="56"/>
      <c r="J264" s="53"/>
      <c r="K264" s="56"/>
      <c r="L264" s="56"/>
      <c r="M264" s="56"/>
      <c r="N264" s="59"/>
      <c r="O264" s="59"/>
      <c r="P264" s="59"/>
      <c r="Q264" s="59"/>
      <c r="R264" s="60"/>
      <c r="W264" s="300"/>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52"/>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row>
    <row r="265" spans="2:77" s="38" customFormat="1" ht="30" customHeight="1">
      <c r="B265" s="54"/>
      <c r="C265" s="55"/>
      <c r="D265" s="53"/>
      <c r="E265" s="56"/>
      <c r="F265" s="57"/>
      <c r="G265" s="57"/>
      <c r="H265" s="58"/>
      <c r="I265" s="56"/>
      <c r="J265" s="53"/>
      <c r="K265" s="56"/>
      <c r="L265" s="56"/>
      <c r="M265" s="56"/>
      <c r="N265" s="59"/>
      <c r="O265" s="59"/>
      <c r="P265" s="59"/>
      <c r="Q265" s="59"/>
      <c r="R265" s="60"/>
      <c r="W265" s="300"/>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52"/>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row>
    <row r="266" spans="2:77" s="38" customFormat="1" ht="30" customHeight="1">
      <c r="B266" s="54"/>
      <c r="C266" s="55"/>
      <c r="D266" s="53"/>
      <c r="E266" s="56"/>
      <c r="F266" s="57"/>
      <c r="G266" s="57"/>
      <c r="H266" s="58"/>
      <c r="I266" s="56"/>
      <c r="J266" s="53"/>
      <c r="K266" s="56"/>
      <c r="L266" s="56"/>
      <c r="M266" s="56"/>
      <c r="N266" s="59"/>
      <c r="O266" s="59"/>
      <c r="P266" s="59"/>
      <c r="Q266" s="59"/>
      <c r="R266" s="60"/>
      <c r="W266" s="300"/>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52"/>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row>
    <row r="267" spans="2:77" s="38" customFormat="1" ht="30" customHeight="1">
      <c r="B267" s="54"/>
      <c r="C267" s="55"/>
      <c r="D267" s="53"/>
      <c r="E267" s="56"/>
      <c r="F267" s="57"/>
      <c r="G267" s="57"/>
      <c r="H267" s="58"/>
      <c r="I267" s="56"/>
      <c r="J267" s="53"/>
      <c r="K267" s="56"/>
      <c r="L267" s="56"/>
      <c r="M267" s="56"/>
      <c r="N267" s="59"/>
      <c r="O267" s="59"/>
      <c r="P267" s="59"/>
      <c r="Q267" s="59"/>
      <c r="R267" s="60"/>
      <c r="W267" s="300"/>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52"/>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row>
    <row r="268" spans="2:77" s="38" customFormat="1" ht="30" customHeight="1">
      <c r="B268" s="54"/>
      <c r="C268" s="55"/>
      <c r="D268" s="53"/>
      <c r="E268" s="56"/>
      <c r="F268" s="57"/>
      <c r="G268" s="57"/>
      <c r="H268" s="58"/>
      <c r="I268" s="56"/>
      <c r="J268" s="53"/>
      <c r="K268" s="56"/>
      <c r="L268" s="56"/>
      <c r="M268" s="56"/>
      <c r="N268" s="59"/>
      <c r="O268" s="59"/>
      <c r="P268" s="59"/>
      <c r="Q268" s="59"/>
      <c r="R268" s="60"/>
      <c r="W268" s="300"/>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52"/>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row>
    <row r="269" spans="2:77" s="38" customFormat="1" ht="30" customHeight="1">
      <c r="B269" s="54"/>
      <c r="C269" s="55"/>
      <c r="D269" s="53"/>
      <c r="E269" s="56"/>
      <c r="F269" s="57"/>
      <c r="G269" s="57"/>
      <c r="H269" s="58"/>
      <c r="I269" s="56"/>
      <c r="J269" s="53"/>
      <c r="K269" s="56"/>
      <c r="L269" s="56"/>
      <c r="M269" s="56"/>
      <c r="N269" s="59"/>
      <c r="O269" s="59"/>
      <c r="P269" s="59"/>
      <c r="Q269" s="59"/>
      <c r="R269" s="60"/>
      <c r="W269" s="300"/>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52"/>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row>
    <row r="270" spans="2:77" s="38" customFormat="1" ht="30" customHeight="1">
      <c r="B270" s="54"/>
      <c r="C270" s="55"/>
      <c r="D270" s="53"/>
      <c r="E270" s="56"/>
      <c r="F270" s="57"/>
      <c r="G270" s="57"/>
      <c r="H270" s="58"/>
      <c r="I270" s="56"/>
      <c r="J270" s="53"/>
      <c r="K270" s="56"/>
      <c r="L270" s="56"/>
      <c r="M270" s="56"/>
      <c r="N270" s="59"/>
      <c r="O270" s="59"/>
      <c r="P270" s="59"/>
      <c r="Q270" s="59"/>
      <c r="R270" s="60"/>
      <c r="W270" s="300"/>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52"/>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row>
    <row r="271" spans="2:77" s="38" customFormat="1" ht="30" customHeight="1">
      <c r="B271" s="54"/>
      <c r="C271" s="55"/>
      <c r="D271" s="53"/>
      <c r="E271" s="56"/>
      <c r="F271" s="57"/>
      <c r="G271" s="57"/>
      <c r="H271" s="58"/>
      <c r="I271" s="56"/>
      <c r="J271" s="53"/>
      <c r="K271" s="56"/>
      <c r="L271" s="56"/>
      <c r="M271" s="56"/>
      <c r="N271" s="59"/>
      <c r="O271" s="59"/>
      <c r="P271" s="59"/>
      <c r="Q271" s="59"/>
      <c r="R271" s="60"/>
      <c r="W271" s="300"/>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52"/>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row>
    <row r="272" spans="2:77" s="38" customFormat="1" ht="30" customHeight="1">
      <c r="B272" s="54"/>
      <c r="C272" s="55"/>
      <c r="D272" s="53"/>
      <c r="E272" s="56"/>
      <c r="F272" s="57"/>
      <c r="G272" s="57"/>
      <c r="H272" s="58"/>
      <c r="I272" s="56"/>
      <c r="J272" s="53"/>
      <c r="K272" s="56"/>
      <c r="L272" s="56"/>
      <c r="M272" s="56"/>
      <c r="N272" s="59"/>
      <c r="O272" s="59"/>
      <c r="P272" s="59"/>
      <c r="Q272" s="59"/>
      <c r="R272" s="60"/>
      <c r="W272" s="300"/>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52"/>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row>
    <row r="273" spans="2:77" s="38" customFormat="1" ht="30" customHeight="1">
      <c r="B273" s="54"/>
      <c r="C273" s="55"/>
      <c r="D273" s="53"/>
      <c r="E273" s="56"/>
      <c r="F273" s="57"/>
      <c r="G273" s="57"/>
      <c r="H273" s="58"/>
      <c r="I273" s="56"/>
      <c r="J273" s="53"/>
      <c r="K273" s="56"/>
      <c r="L273" s="56"/>
      <c r="M273" s="56"/>
      <c r="N273" s="59"/>
      <c r="O273" s="59"/>
      <c r="P273" s="59"/>
      <c r="Q273" s="59"/>
      <c r="R273" s="60"/>
      <c r="W273" s="300"/>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52"/>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row>
    <row r="274" spans="2:77" s="38" customFormat="1" ht="30" customHeight="1">
      <c r="B274" s="54"/>
      <c r="C274" s="55"/>
      <c r="D274" s="53"/>
      <c r="E274" s="56"/>
      <c r="F274" s="57"/>
      <c r="G274" s="57"/>
      <c r="H274" s="58"/>
      <c r="I274" s="56"/>
      <c r="J274" s="53"/>
      <c r="K274" s="56"/>
      <c r="L274" s="56"/>
      <c r="M274" s="56"/>
      <c r="N274" s="59"/>
      <c r="O274" s="59"/>
      <c r="P274" s="59"/>
      <c r="Q274" s="59"/>
      <c r="R274" s="60"/>
      <c r="W274" s="300"/>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52"/>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row>
    <row r="275" spans="2:77" s="38" customFormat="1" ht="30" customHeight="1">
      <c r="B275" s="54"/>
      <c r="C275" s="55"/>
      <c r="D275" s="53"/>
      <c r="E275" s="56"/>
      <c r="F275" s="57"/>
      <c r="G275" s="57"/>
      <c r="H275" s="58"/>
      <c r="I275" s="56"/>
      <c r="J275" s="53"/>
      <c r="K275" s="56"/>
      <c r="L275" s="56"/>
      <c r="M275" s="56"/>
      <c r="N275" s="59"/>
      <c r="O275" s="59"/>
      <c r="P275" s="59"/>
      <c r="Q275" s="59"/>
      <c r="R275" s="60"/>
      <c r="W275" s="300"/>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52"/>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row>
    <row r="276" spans="2:77" s="38" customFormat="1" ht="30" customHeight="1">
      <c r="B276" s="54"/>
      <c r="C276" s="55"/>
      <c r="D276" s="53"/>
      <c r="E276" s="56"/>
      <c r="F276" s="57"/>
      <c r="G276" s="57"/>
      <c r="H276" s="58"/>
      <c r="I276" s="56"/>
      <c r="J276" s="53"/>
      <c r="K276" s="56"/>
      <c r="L276" s="56"/>
      <c r="M276" s="56"/>
      <c r="N276" s="59"/>
      <c r="O276" s="59"/>
      <c r="P276" s="59"/>
      <c r="Q276" s="59"/>
      <c r="R276" s="60"/>
      <c r="W276" s="300"/>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52"/>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row>
    <row r="277" spans="2:77" s="38" customFormat="1" ht="30" customHeight="1">
      <c r="B277" s="54"/>
      <c r="C277" s="55"/>
      <c r="D277" s="53"/>
      <c r="E277" s="56"/>
      <c r="F277" s="57"/>
      <c r="G277" s="57"/>
      <c r="H277" s="58"/>
      <c r="I277" s="56"/>
      <c r="J277" s="53"/>
      <c r="K277" s="56"/>
      <c r="L277" s="56"/>
      <c r="M277" s="56"/>
      <c r="N277" s="59"/>
      <c r="O277" s="59"/>
      <c r="P277" s="59"/>
      <c r="Q277" s="59"/>
      <c r="R277" s="60"/>
      <c r="W277" s="300"/>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52"/>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row>
    <row r="278" spans="2:77" s="38" customFormat="1" ht="30" customHeight="1">
      <c r="B278" s="54"/>
      <c r="C278" s="55"/>
      <c r="D278" s="53"/>
      <c r="E278" s="56"/>
      <c r="F278" s="57"/>
      <c r="G278" s="57"/>
      <c r="H278" s="58"/>
      <c r="I278" s="56"/>
      <c r="J278" s="53"/>
      <c r="K278" s="56"/>
      <c r="L278" s="56"/>
      <c r="M278" s="56"/>
      <c r="N278" s="59"/>
      <c r="O278" s="59"/>
      <c r="P278" s="59"/>
      <c r="Q278" s="59"/>
      <c r="R278" s="60"/>
      <c r="W278" s="300"/>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52"/>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row>
    <row r="279" spans="2:77" s="38" customFormat="1" ht="30" customHeight="1">
      <c r="B279" s="54"/>
      <c r="C279" s="55"/>
      <c r="D279" s="53"/>
      <c r="E279" s="56"/>
      <c r="F279" s="57"/>
      <c r="G279" s="57"/>
      <c r="H279" s="58"/>
      <c r="I279" s="56"/>
      <c r="J279" s="53"/>
      <c r="K279" s="56"/>
      <c r="L279" s="56"/>
      <c r="M279" s="56"/>
      <c r="N279" s="59"/>
      <c r="O279" s="59"/>
      <c r="P279" s="59"/>
      <c r="Q279" s="59"/>
      <c r="R279" s="60"/>
      <c r="W279" s="300"/>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52"/>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row>
    <row r="280" spans="2:77" s="38" customFormat="1" ht="30" customHeight="1">
      <c r="B280" s="54"/>
      <c r="C280" s="55"/>
      <c r="D280" s="53"/>
      <c r="E280" s="56"/>
      <c r="F280" s="57"/>
      <c r="G280" s="57"/>
      <c r="H280" s="58"/>
      <c r="I280" s="56"/>
      <c r="J280" s="53"/>
      <c r="K280" s="56"/>
      <c r="L280" s="56"/>
      <c r="M280" s="56"/>
      <c r="N280" s="59"/>
      <c r="O280" s="59"/>
      <c r="P280" s="59"/>
      <c r="Q280" s="59"/>
      <c r="R280" s="60"/>
      <c r="W280" s="300"/>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52"/>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row>
    <row r="281" spans="2:77" s="38" customFormat="1" ht="30" customHeight="1">
      <c r="B281" s="54"/>
      <c r="C281" s="55"/>
      <c r="D281" s="53"/>
      <c r="E281" s="56"/>
      <c r="F281" s="57"/>
      <c r="G281" s="57"/>
      <c r="H281" s="58"/>
      <c r="I281" s="56"/>
      <c r="J281" s="53"/>
      <c r="K281" s="56"/>
      <c r="L281" s="56"/>
      <c r="M281" s="56"/>
      <c r="N281" s="59"/>
      <c r="O281" s="59"/>
      <c r="P281" s="59"/>
      <c r="Q281" s="59"/>
      <c r="R281" s="60"/>
      <c r="W281" s="300"/>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52"/>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row>
    <row r="282" spans="2:77" s="38" customFormat="1" ht="30" customHeight="1">
      <c r="B282" s="54"/>
      <c r="C282" s="55"/>
      <c r="D282" s="53"/>
      <c r="E282" s="56"/>
      <c r="F282" s="57"/>
      <c r="G282" s="57"/>
      <c r="H282" s="58"/>
      <c r="I282" s="56"/>
      <c r="J282" s="53"/>
      <c r="K282" s="56"/>
      <c r="L282" s="56"/>
      <c r="M282" s="56"/>
      <c r="N282" s="59"/>
      <c r="O282" s="59"/>
      <c r="P282" s="59"/>
      <c r="Q282" s="59"/>
      <c r="R282" s="60"/>
      <c r="W282" s="300"/>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52"/>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row>
    <row r="283" spans="2:77" s="38" customFormat="1" ht="30" customHeight="1">
      <c r="B283" s="54"/>
      <c r="C283" s="55"/>
      <c r="D283" s="53"/>
      <c r="E283" s="56"/>
      <c r="F283" s="57"/>
      <c r="G283" s="57"/>
      <c r="H283" s="58"/>
      <c r="I283" s="56"/>
      <c r="J283" s="53"/>
      <c r="K283" s="56"/>
      <c r="L283" s="56"/>
      <c r="M283" s="56"/>
      <c r="N283" s="59"/>
      <c r="O283" s="59"/>
      <c r="P283" s="59"/>
      <c r="Q283" s="59"/>
      <c r="R283" s="60"/>
      <c r="W283" s="300"/>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52"/>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row>
    <row r="284" spans="2:77" s="38" customFormat="1" ht="30" customHeight="1">
      <c r="B284" s="54"/>
      <c r="C284" s="55"/>
      <c r="D284" s="53"/>
      <c r="E284" s="56"/>
      <c r="F284" s="57"/>
      <c r="G284" s="57"/>
      <c r="H284" s="58"/>
      <c r="I284" s="56"/>
      <c r="J284" s="53"/>
      <c r="K284" s="56"/>
      <c r="L284" s="56"/>
      <c r="M284" s="56"/>
      <c r="N284" s="59"/>
      <c r="O284" s="59"/>
      <c r="P284" s="59"/>
      <c r="Q284" s="59"/>
      <c r="R284" s="60"/>
      <c r="W284" s="300"/>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52"/>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row>
    <row r="285" spans="2:77" s="38" customFormat="1" ht="30" customHeight="1">
      <c r="B285" s="54"/>
      <c r="C285" s="55"/>
      <c r="D285" s="53"/>
      <c r="E285" s="56"/>
      <c r="F285" s="57"/>
      <c r="G285" s="57"/>
      <c r="H285" s="58"/>
      <c r="I285" s="56"/>
      <c r="J285" s="53"/>
      <c r="K285" s="56"/>
      <c r="L285" s="56"/>
      <c r="M285" s="56"/>
      <c r="N285" s="59"/>
      <c r="O285" s="59"/>
      <c r="P285" s="59"/>
      <c r="Q285" s="59"/>
      <c r="R285" s="60"/>
      <c r="W285" s="300"/>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52"/>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row>
    <row r="286" spans="2:77" s="38" customFormat="1" ht="30" customHeight="1">
      <c r="B286" s="54"/>
      <c r="C286" s="55"/>
      <c r="D286" s="53"/>
      <c r="E286" s="56"/>
      <c r="F286" s="57"/>
      <c r="G286" s="57"/>
      <c r="H286" s="58"/>
      <c r="I286" s="56"/>
      <c r="J286" s="53"/>
      <c r="K286" s="56"/>
      <c r="L286" s="56"/>
      <c r="M286" s="56"/>
      <c r="N286" s="59"/>
      <c r="O286" s="59"/>
      <c r="P286" s="59"/>
      <c r="Q286" s="59"/>
      <c r="R286" s="60"/>
      <c r="W286" s="300"/>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52"/>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row>
    <row r="287" spans="2:77" s="38" customFormat="1" ht="30" customHeight="1">
      <c r="B287" s="54"/>
      <c r="C287" s="55"/>
      <c r="D287" s="53"/>
      <c r="E287" s="56"/>
      <c r="F287" s="57"/>
      <c r="G287" s="57"/>
      <c r="H287" s="58"/>
      <c r="I287" s="56"/>
      <c r="J287" s="53"/>
      <c r="K287" s="56"/>
      <c r="L287" s="56"/>
      <c r="M287" s="56"/>
      <c r="N287" s="59"/>
      <c r="O287" s="59"/>
      <c r="P287" s="59"/>
      <c r="Q287" s="59"/>
      <c r="R287" s="60"/>
      <c r="W287" s="300"/>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52"/>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row>
    <row r="288" spans="2:77" s="38" customFormat="1" ht="30" customHeight="1">
      <c r="B288" s="54"/>
      <c r="C288" s="55"/>
      <c r="D288" s="53"/>
      <c r="E288" s="56"/>
      <c r="F288" s="57"/>
      <c r="G288" s="57"/>
      <c r="H288" s="58"/>
      <c r="I288" s="56"/>
      <c r="J288" s="53"/>
      <c r="K288" s="56"/>
      <c r="L288" s="56"/>
      <c r="M288" s="56"/>
      <c r="N288" s="59"/>
      <c r="O288" s="59"/>
      <c r="P288" s="59"/>
      <c r="Q288" s="59"/>
      <c r="R288" s="60"/>
      <c r="W288" s="300"/>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52"/>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row>
    <row r="289" spans="2:77" s="38" customFormat="1" ht="30" customHeight="1">
      <c r="B289" s="54"/>
      <c r="C289" s="55"/>
      <c r="D289" s="53"/>
      <c r="E289" s="56"/>
      <c r="F289" s="57"/>
      <c r="G289" s="57"/>
      <c r="H289" s="58"/>
      <c r="I289" s="56"/>
      <c r="J289" s="53"/>
      <c r="K289" s="56"/>
      <c r="L289" s="56"/>
      <c r="M289" s="56"/>
      <c r="N289" s="59"/>
      <c r="O289" s="59"/>
      <c r="P289" s="59"/>
      <c r="Q289" s="59"/>
      <c r="R289" s="60"/>
      <c r="W289" s="300"/>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52"/>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row>
    <row r="290" spans="2:77" s="38" customFormat="1" ht="30" customHeight="1">
      <c r="B290" s="54"/>
      <c r="C290" s="55"/>
      <c r="D290" s="53"/>
      <c r="E290" s="56"/>
      <c r="F290" s="57"/>
      <c r="G290" s="57"/>
      <c r="H290" s="58"/>
      <c r="I290" s="56"/>
      <c r="J290" s="53"/>
      <c r="K290" s="56"/>
      <c r="L290" s="56"/>
      <c r="M290" s="56"/>
      <c r="N290" s="59"/>
      <c r="O290" s="59"/>
      <c r="P290" s="59"/>
      <c r="Q290" s="59"/>
      <c r="R290" s="60"/>
      <c r="W290" s="300"/>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52"/>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row>
    <row r="291" spans="2:77" s="38" customFormat="1" ht="30" customHeight="1">
      <c r="B291" s="54"/>
      <c r="C291" s="55"/>
      <c r="D291" s="53"/>
      <c r="E291" s="56"/>
      <c r="F291" s="57"/>
      <c r="G291" s="57"/>
      <c r="H291" s="58"/>
      <c r="I291" s="56"/>
      <c r="J291" s="53"/>
      <c r="K291" s="56"/>
      <c r="L291" s="56"/>
      <c r="M291" s="56"/>
      <c r="N291" s="59"/>
      <c r="O291" s="59"/>
      <c r="P291" s="59"/>
      <c r="Q291" s="59"/>
      <c r="R291" s="60"/>
      <c r="W291" s="300"/>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52"/>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row>
    <row r="292" spans="2:77" s="38" customFormat="1" ht="30" customHeight="1">
      <c r="B292" s="54"/>
      <c r="C292" s="55"/>
      <c r="D292" s="53"/>
      <c r="E292" s="56"/>
      <c r="F292" s="57"/>
      <c r="G292" s="57"/>
      <c r="H292" s="58"/>
      <c r="I292" s="56"/>
      <c r="J292" s="53"/>
      <c r="K292" s="56"/>
      <c r="L292" s="56"/>
      <c r="M292" s="56"/>
      <c r="N292" s="59"/>
      <c r="O292" s="59"/>
      <c r="P292" s="59"/>
      <c r="Q292" s="59"/>
      <c r="R292" s="60"/>
      <c r="W292" s="300"/>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52"/>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row>
    <row r="293" spans="2:77" s="38" customFormat="1" ht="30" customHeight="1">
      <c r="B293" s="54"/>
      <c r="C293" s="55"/>
      <c r="D293" s="53"/>
      <c r="E293" s="56"/>
      <c r="F293" s="57"/>
      <c r="G293" s="57"/>
      <c r="H293" s="58"/>
      <c r="I293" s="56"/>
      <c r="J293" s="53"/>
      <c r="K293" s="56"/>
      <c r="L293" s="56"/>
      <c r="M293" s="56"/>
      <c r="N293" s="59"/>
      <c r="O293" s="59"/>
      <c r="P293" s="59"/>
      <c r="Q293" s="59"/>
      <c r="R293" s="60"/>
      <c r="W293" s="300"/>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52"/>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row>
    <row r="294" spans="2:77" s="38" customFormat="1" ht="30" customHeight="1">
      <c r="B294" s="54"/>
      <c r="C294" s="55"/>
      <c r="D294" s="53"/>
      <c r="E294" s="56"/>
      <c r="F294" s="57"/>
      <c r="G294" s="57"/>
      <c r="H294" s="58"/>
      <c r="I294" s="56"/>
      <c r="J294" s="53"/>
      <c r="K294" s="56"/>
      <c r="L294" s="56"/>
      <c r="M294" s="56"/>
      <c r="N294" s="59"/>
      <c r="O294" s="59"/>
      <c r="P294" s="59"/>
      <c r="Q294" s="59"/>
      <c r="R294" s="60"/>
      <c r="W294" s="300"/>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52"/>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row>
    <row r="295" spans="2:77" s="38" customFormat="1" ht="30" customHeight="1">
      <c r="B295" s="54"/>
      <c r="C295" s="55"/>
      <c r="D295" s="53"/>
      <c r="E295" s="56"/>
      <c r="F295" s="57"/>
      <c r="G295" s="57"/>
      <c r="H295" s="58"/>
      <c r="I295" s="56"/>
      <c r="J295" s="53"/>
      <c r="K295" s="56"/>
      <c r="L295" s="56"/>
      <c r="M295" s="56"/>
      <c r="N295" s="59"/>
      <c r="O295" s="59"/>
      <c r="P295" s="59"/>
      <c r="Q295" s="59"/>
      <c r="R295" s="60"/>
      <c r="W295" s="300"/>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52"/>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row>
    <row r="296" spans="2:77" s="38" customFormat="1" ht="30" customHeight="1">
      <c r="B296" s="54"/>
      <c r="C296" s="55"/>
      <c r="D296" s="53"/>
      <c r="E296" s="56"/>
      <c r="F296" s="57"/>
      <c r="G296" s="57"/>
      <c r="H296" s="58"/>
      <c r="I296" s="56"/>
      <c r="J296" s="53"/>
      <c r="K296" s="56"/>
      <c r="L296" s="56"/>
      <c r="M296" s="56"/>
      <c r="N296" s="59"/>
      <c r="O296" s="59"/>
      <c r="P296" s="59"/>
      <c r="Q296" s="59"/>
      <c r="R296" s="60"/>
      <c r="W296" s="300"/>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52"/>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row>
    <row r="297" spans="2:77" s="38" customFormat="1" ht="30" customHeight="1">
      <c r="B297" s="54"/>
      <c r="C297" s="55"/>
      <c r="D297" s="53"/>
      <c r="E297" s="56"/>
      <c r="F297" s="57"/>
      <c r="G297" s="57"/>
      <c r="H297" s="58"/>
      <c r="I297" s="56"/>
      <c r="J297" s="53"/>
      <c r="K297" s="56"/>
      <c r="L297" s="56"/>
      <c r="M297" s="56"/>
      <c r="N297" s="59"/>
      <c r="O297" s="59"/>
      <c r="P297" s="59"/>
      <c r="Q297" s="59"/>
      <c r="R297" s="60"/>
      <c r="W297" s="300"/>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52"/>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row>
    <row r="298" spans="2:77" s="38" customFormat="1" ht="30" customHeight="1">
      <c r="B298" s="54"/>
      <c r="C298" s="55"/>
      <c r="D298" s="53"/>
      <c r="E298" s="56"/>
      <c r="F298" s="57"/>
      <c r="G298" s="57"/>
      <c r="H298" s="58"/>
      <c r="I298" s="56"/>
      <c r="J298" s="53"/>
      <c r="K298" s="56"/>
      <c r="L298" s="56"/>
      <c r="M298" s="56"/>
      <c r="N298" s="59"/>
      <c r="O298" s="59"/>
      <c r="P298" s="59"/>
      <c r="Q298" s="59"/>
      <c r="R298" s="60"/>
      <c r="W298" s="300"/>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52"/>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row>
    <row r="299" spans="2:77" s="38" customFormat="1" ht="30" customHeight="1">
      <c r="B299" s="54"/>
      <c r="C299" s="55"/>
      <c r="D299" s="53"/>
      <c r="E299" s="56"/>
      <c r="F299" s="57"/>
      <c r="G299" s="57"/>
      <c r="H299" s="58"/>
      <c r="I299" s="56"/>
      <c r="J299" s="53"/>
      <c r="K299" s="56"/>
      <c r="L299" s="56"/>
      <c r="M299" s="56"/>
      <c r="N299" s="59"/>
      <c r="O299" s="59"/>
      <c r="P299" s="59"/>
      <c r="Q299" s="59"/>
      <c r="R299" s="60"/>
      <c r="W299" s="300"/>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52"/>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row>
    <row r="300" spans="2:77" s="38" customFormat="1" ht="30" customHeight="1">
      <c r="B300" s="54"/>
      <c r="C300" s="55"/>
      <c r="D300" s="53"/>
      <c r="E300" s="56"/>
      <c r="F300" s="57"/>
      <c r="G300" s="57"/>
      <c r="H300" s="58"/>
      <c r="I300" s="56"/>
      <c r="J300" s="53"/>
      <c r="K300" s="56"/>
      <c r="L300" s="56"/>
      <c r="M300" s="56"/>
      <c r="N300" s="59"/>
      <c r="O300" s="59"/>
      <c r="P300" s="59"/>
      <c r="Q300" s="59"/>
      <c r="R300" s="60"/>
      <c r="W300" s="300"/>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52"/>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row>
    <row r="301" spans="2:77" s="38" customFormat="1" ht="30" customHeight="1">
      <c r="B301" s="54"/>
      <c r="C301" s="55"/>
      <c r="D301" s="53"/>
      <c r="E301" s="56"/>
      <c r="F301" s="57"/>
      <c r="G301" s="57"/>
      <c r="H301" s="58"/>
      <c r="I301" s="56"/>
      <c r="J301" s="53"/>
      <c r="K301" s="56"/>
      <c r="L301" s="56"/>
      <c r="M301" s="56"/>
      <c r="N301" s="59"/>
      <c r="O301" s="59"/>
      <c r="P301" s="59"/>
      <c r="Q301" s="59"/>
      <c r="R301" s="60"/>
      <c r="W301" s="300"/>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52"/>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row>
    <row r="302" spans="2:77" s="38" customFormat="1" ht="30" customHeight="1">
      <c r="B302" s="54"/>
      <c r="C302" s="55"/>
      <c r="D302" s="53"/>
      <c r="E302" s="56"/>
      <c r="F302" s="57"/>
      <c r="G302" s="57"/>
      <c r="H302" s="58"/>
      <c r="I302" s="56"/>
      <c r="J302" s="53"/>
      <c r="K302" s="56"/>
      <c r="L302" s="56"/>
      <c r="M302" s="56"/>
      <c r="N302" s="59"/>
      <c r="O302" s="59"/>
      <c r="P302" s="59"/>
      <c r="Q302" s="59"/>
      <c r="R302" s="60"/>
      <c r="W302" s="300"/>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52"/>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row>
    <row r="303" spans="2:77" s="38" customFormat="1" ht="30" customHeight="1">
      <c r="B303" s="54"/>
      <c r="C303" s="55"/>
      <c r="D303" s="53"/>
      <c r="E303" s="56"/>
      <c r="F303" s="57"/>
      <c r="G303" s="57"/>
      <c r="H303" s="58"/>
      <c r="I303" s="56"/>
      <c r="J303" s="53"/>
      <c r="K303" s="56"/>
      <c r="L303" s="56"/>
      <c r="M303" s="56"/>
      <c r="N303" s="59"/>
      <c r="O303" s="59"/>
      <c r="P303" s="59"/>
      <c r="Q303" s="59"/>
      <c r="R303" s="60"/>
      <c r="W303" s="300"/>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52"/>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row>
    <row r="304" spans="2:77" s="38" customFormat="1" ht="30" customHeight="1">
      <c r="B304" s="54"/>
      <c r="C304" s="55"/>
      <c r="D304" s="53"/>
      <c r="E304" s="56"/>
      <c r="F304" s="57"/>
      <c r="G304" s="57"/>
      <c r="H304" s="58"/>
      <c r="I304" s="56"/>
      <c r="J304" s="53"/>
      <c r="K304" s="56"/>
      <c r="L304" s="56"/>
      <c r="M304" s="56"/>
      <c r="N304" s="59"/>
      <c r="O304" s="59"/>
      <c r="P304" s="59"/>
      <c r="Q304" s="59"/>
      <c r="R304" s="60"/>
      <c r="W304" s="300"/>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52"/>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row>
    <row r="305" spans="2:77" s="38" customFormat="1" ht="30" customHeight="1">
      <c r="B305" s="54"/>
      <c r="C305" s="55"/>
      <c r="D305" s="53"/>
      <c r="E305" s="56"/>
      <c r="F305" s="57"/>
      <c r="G305" s="57"/>
      <c r="H305" s="58"/>
      <c r="I305" s="56"/>
      <c r="J305" s="53"/>
      <c r="K305" s="56"/>
      <c r="L305" s="56"/>
      <c r="M305" s="56"/>
      <c r="N305" s="59"/>
      <c r="O305" s="59"/>
      <c r="P305" s="59"/>
      <c r="Q305" s="59"/>
      <c r="R305" s="60"/>
      <c r="W305" s="300"/>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52"/>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row>
    <row r="306" spans="2:77" s="38" customFormat="1" ht="30" customHeight="1">
      <c r="B306" s="54"/>
      <c r="C306" s="55"/>
      <c r="D306" s="53"/>
      <c r="E306" s="56"/>
      <c r="F306" s="57"/>
      <c r="G306" s="57"/>
      <c r="H306" s="58"/>
      <c r="I306" s="56"/>
      <c r="J306" s="53"/>
      <c r="K306" s="56"/>
      <c r="L306" s="56"/>
      <c r="M306" s="56"/>
      <c r="N306" s="59"/>
      <c r="O306" s="59"/>
      <c r="P306" s="59"/>
      <c r="Q306" s="59"/>
      <c r="R306" s="60"/>
      <c r="W306" s="300"/>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52"/>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row>
    <row r="307" spans="2:77" s="38" customFormat="1" ht="30" customHeight="1">
      <c r="B307" s="54"/>
      <c r="C307" s="55"/>
      <c r="D307" s="53"/>
      <c r="E307" s="56"/>
      <c r="F307" s="57"/>
      <c r="G307" s="57"/>
      <c r="H307" s="58"/>
      <c r="I307" s="56"/>
      <c r="J307" s="53"/>
      <c r="K307" s="56"/>
      <c r="L307" s="56"/>
      <c r="M307" s="56"/>
      <c r="N307" s="59"/>
      <c r="O307" s="59"/>
      <c r="P307" s="59"/>
      <c r="Q307" s="59"/>
      <c r="R307" s="60"/>
      <c r="W307" s="300"/>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52"/>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row>
    <row r="308" spans="2:77" s="38" customFormat="1" ht="30" customHeight="1">
      <c r="B308" s="54"/>
      <c r="C308" s="55"/>
      <c r="D308" s="53"/>
      <c r="E308" s="56"/>
      <c r="F308" s="57"/>
      <c r="G308" s="57"/>
      <c r="H308" s="58"/>
      <c r="I308" s="56"/>
      <c r="J308" s="53"/>
      <c r="K308" s="56"/>
      <c r="L308" s="56"/>
      <c r="M308" s="56"/>
      <c r="N308" s="59"/>
      <c r="O308" s="59"/>
      <c r="P308" s="59"/>
      <c r="Q308" s="59"/>
      <c r="R308" s="60"/>
      <c r="W308" s="300"/>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52"/>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row>
    <row r="309" spans="2:77" s="38" customFormat="1" ht="30" customHeight="1">
      <c r="B309" s="54"/>
      <c r="C309" s="55"/>
      <c r="D309" s="53"/>
      <c r="E309" s="56"/>
      <c r="F309" s="57"/>
      <c r="G309" s="57"/>
      <c r="H309" s="58"/>
      <c r="I309" s="56"/>
      <c r="J309" s="53"/>
      <c r="K309" s="56"/>
      <c r="L309" s="56"/>
      <c r="M309" s="56"/>
      <c r="N309" s="59"/>
      <c r="O309" s="59"/>
      <c r="P309" s="59"/>
      <c r="Q309" s="59"/>
      <c r="R309" s="60"/>
      <c r="W309" s="300"/>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52"/>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row>
    <row r="310" spans="2:77" s="38" customFormat="1" ht="30" customHeight="1">
      <c r="B310" s="54"/>
      <c r="C310" s="55"/>
      <c r="D310" s="53"/>
      <c r="E310" s="56"/>
      <c r="F310" s="57"/>
      <c r="G310" s="57"/>
      <c r="H310" s="58"/>
      <c r="I310" s="56"/>
      <c r="J310" s="53"/>
      <c r="K310" s="56"/>
      <c r="L310" s="56"/>
      <c r="M310" s="56"/>
      <c r="N310" s="59"/>
      <c r="O310" s="59"/>
      <c r="P310" s="59"/>
      <c r="Q310" s="59"/>
      <c r="R310" s="60"/>
      <c r="W310" s="300"/>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52"/>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row>
    <row r="311" spans="2:77" s="38" customFormat="1" ht="30" customHeight="1">
      <c r="B311" s="54"/>
      <c r="C311" s="55"/>
      <c r="D311" s="53"/>
      <c r="E311" s="56"/>
      <c r="F311" s="57"/>
      <c r="G311" s="57"/>
      <c r="H311" s="58"/>
      <c r="I311" s="56"/>
      <c r="J311" s="53"/>
      <c r="K311" s="56"/>
      <c r="L311" s="56"/>
      <c r="M311" s="56"/>
      <c r="N311" s="59"/>
      <c r="O311" s="59"/>
      <c r="P311" s="59"/>
      <c r="Q311" s="59"/>
      <c r="R311" s="60"/>
      <c r="W311" s="300"/>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52"/>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row>
    <row r="312" spans="2:77" s="38" customFormat="1" ht="30" customHeight="1">
      <c r="B312" s="54"/>
      <c r="C312" s="55"/>
      <c r="D312" s="53"/>
      <c r="E312" s="56"/>
      <c r="F312" s="57"/>
      <c r="G312" s="57"/>
      <c r="H312" s="58"/>
      <c r="I312" s="56"/>
      <c r="J312" s="53"/>
      <c r="K312" s="56"/>
      <c r="L312" s="56"/>
      <c r="M312" s="56"/>
      <c r="N312" s="59"/>
      <c r="O312" s="59"/>
      <c r="P312" s="59"/>
      <c r="Q312" s="59"/>
      <c r="R312" s="60"/>
      <c r="W312" s="300"/>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52"/>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row>
    <row r="313" spans="2:77" s="38" customFormat="1" ht="30" customHeight="1">
      <c r="B313" s="54"/>
      <c r="C313" s="55"/>
      <c r="D313" s="53"/>
      <c r="E313" s="56"/>
      <c r="F313" s="57"/>
      <c r="G313" s="57"/>
      <c r="H313" s="58"/>
      <c r="I313" s="56"/>
      <c r="J313" s="53"/>
      <c r="K313" s="56"/>
      <c r="L313" s="56"/>
      <c r="M313" s="56"/>
      <c r="N313" s="59"/>
      <c r="O313" s="59"/>
      <c r="P313" s="59"/>
      <c r="Q313" s="59"/>
      <c r="R313" s="60"/>
      <c r="W313" s="300"/>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52"/>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row>
    <row r="314" spans="2:77" s="38" customFormat="1" ht="30" customHeight="1">
      <c r="B314" s="54"/>
      <c r="C314" s="55"/>
      <c r="D314" s="53"/>
      <c r="E314" s="56"/>
      <c r="F314" s="57"/>
      <c r="G314" s="57"/>
      <c r="H314" s="58"/>
      <c r="I314" s="56"/>
      <c r="J314" s="53"/>
      <c r="K314" s="56"/>
      <c r="L314" s="56"/>
      <c r="M314" s="56"/>
      <c r="N314" s="59"/>
      <c r="O314" s="59"/>
      <c r="P314" s="59"/>
      <c r="Q314" s="59"/>
      <c r="R314" s="60"/>
      <c r="W314" s="300"/>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52"/>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row>
    <row r="315" spans="2:77" s="38" customFormat="1" ht="30" customHeight="1">
      <c r="B315" s="54"/>
      <c r="C315" s="55"/>
      <c r="D315" s="53"/>
      <c r="E315" s="56"/>
      <c r="F315" s="57"/>
      <c r="G315" s="57"/>
      <c r="H315" s="58"/>
      <c r="I315" s="56"/>
      <c r="J315" s="53"/>
      <c r="K315" s="56"/>
      <c r="L315" s="56"/>
      <c r="M315" s="56"/>
      <c r="N315" s="59"/>
      <c r="O315" s="59"/>
      <c r="P315" s="59"/>
      <c r="Q315" s="59"/>
      <c r="R315" s="60"/>
      <c r="W315" s="300"/>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52"/>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row>
    <row r="316" spans="2:77" s="38" customFormat="1" ht="30" customHeight="1">
      <c r="B316" s="54"/>
      <c r="C316" s="55"/>
      <c r="D316" s="53"/>
      <c r="E316" s="56"/>
      <c r="F316" s="57"/>
      <c r="G316" s="57"/>
      <c r="H316" s="58"/>
      <c r="I316" s="56"/>
      <c r="J316" s="53"/>
      <c r="K316" s="56"/>
      <c r="L316" s="56"/>
      <c r="M316" s="56"/>
      <c r="N316" s="59"/>
      <c r="O316" s="59"/>
      <c r="P316" s="59"/>
      <c r="Q316" s="59"/>
      <c r="R316" s="60"/>
      <c r="W316" s="300"/>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52"/>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row>
    <row r="317" spans="2:77" s="38" customFormat="1" ht="30" customHeight="1">
      <c r="B317" s="54"/>
      <c r="C317" s="55"/>
      <c r="D317" s="53"/>
      <c r="E317" s="56"/>
      <c r="F317" s="57"/>
      <c r="G317" s="57"/>
      <c r="H317" s="58"/>
      <c r="I317" s="56"/>
      <c r="J317" s="53"/>
      <c r="K317" s="56"/>
      <c r="L317" s="56"/>
      <c r="M317" s="56"/>
      <c r="N317" s="59"/>
      <c r="O317" s="59"/>
      <c r="P317" s="59"/>
      <c r="Q317" s="59"/>
      <c r="R317" s="60"/>
      <c r="W317" s="300"/>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52"/>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row>
    <row r="318" spans="2:77" s="38" customFormat="1" ht="30" customHeight="1">
      <c r="B318" s="54"/>
      <c r="C318" s="55"/>
      <c r="D318" s="53"/>
      <c r="E318" s="56"/>
      <c r="F318" s="57"/>
      <c r="G318" s="57"/>
      <c r="H318" s="58"/>
      <c r="I318" s="56"/>
      <c r="J318" s="53"/>
      <c r="K318" s="56"/>
      <c r="L318" s="56"/>
      <c r="M318" s="56"/>
      <c r="N318" s="59"/>
      <c r="O318" s="59"/>
      <c r="P318" s="59"/>
      <c r="Q318" s="59"/>
      <c r="R318" s="60"/>
      <c r="W318" s="300"/>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52"/>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row>
    <row r="319" spans="2:77" s="38" customFormat="1" ht="30" customHeight="1">
      <c r="B319" s="54"/>
      <c r="C319" s="55"/>
      <c r="D319" s="53"/>
      <c r="E319" s="56"/>
      <c r="F319" s="57"/>
      <c r="G319" s="57"/>
      <c r="H319" s="58"/>
      <c r="I319" s="56"/>
      <c r="J319" s="53"/>
      <c r="K319" s="56"/>
      <c r="L319" s="56"/>
      <c r="M319" s="56"/>
      <c r="N319" s="59"/>
      <c r="O319" s="59"/>
      <c r="P319" s="59"/>
      <c r="Q319" s="59"/>
      <c r="R319" s="60"/>
      <c r="W319" s="300"/>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52"/>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row>
    <row r="320" spans="2:77" s="38" customFormat="1" ht="30" customHeight="1">
      <c r="B320" s="54"/>
      <c r="C320" s="55"/>
      <c r="D320" s="53"/>
      <c r="E320" s="56"/>
      <c r="F320" s="57"/>
      <c r="G320" s="57"/>
      <c r="H320" s="58"/>
      <c r="I320" s="56"/>
      <c r="J320" s="53"/>
      <c r="K320" s="56"/>
      <c r="L320" s="56"/>
      <c r="M320" s="56"/>
      <c r="N320" s="59"/>
      <c r="O320" s="59"/>
      <c r="P320" s="59"/>
      <c r="Q320" s="59"/>
      <c r="R320" s="60"/>
      <c r="W320" s="300"/>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52"/>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row>
    <row r="321" spans="2:77" s="38" customFormat="1" ht="30" customHeight="1">
      <c r="B321" s="54"/>
      <c r="C321" s="55"/>
      <c r="D321" s="53"/>
      <c r="E321" s="56"/>
      <c r="F321" s="57"/>
      <c r="G321" s="57"/>
      <c r="H321" s="58"/>
      <c r="I321" s="56"/>
      <c r="J321" s="53"/>
      <c r="K321" s="56"/>
      <c r="L321" s="56"/>
      <c r="M321" s="56"/>
      <c r="N321" s="59"/>
      <c r="O321" s="59"/>
      <c r="P321" s="59"/>
      <c r="Q321" s="59"/>
      <c r="R321" s="60"/>
      <c r="W321" s="300"/>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52"/>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row>
    <row r="322" spans="2:77" s="38" customFormat="1" ht="30" customHeight="1">
      <c r="B322" s="54"/>
      <c r="C322" s="55"/>
      <c r="D322" s="53"/>
      <c r="E322" s="56"/>
      <c r="F322" s="57"/>
      <c r="G322" s="57"/>
      <c r="H322" s="58"/>
      <c r="I322" s="56"/>
      <c r="J322" s="53"/>
      <c r="K322" s="56"/>
      <c r="L322" s="56"/>
      <c r="M322" s="56"/>
      <c r="N322" s="59"/>
      <c r="O322" s="59"/>
      <c r="P322" s="59"/>
      <c r="Q322" s="59"/>
      <c r="R322" s="60"/>
      <c r="W322" s="300"/>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52"/>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row>
    <row r="323" spans="2:77" s="38" customFormat="1" ht="30" customHeight="1">
      <c r="B323" s="54"/>
      <c r="C323" s="55"/>
      <c r="D323" s="53"/>
      <c r="E323" s="56"/>
      <c r="F323" s="57"/>
      <c r="G323" s="57"/>
      <c r="H323" s="58"/>
      <c r="I323" s="56"/>
      <c r="J323" s="53"/>
      <c r="K323" s="56"/>
      <c r="L323" s="56"/>
      <c r="M323" s="56"/>
      <c r="N323" s="59"/>
      <c r="O323" s="59"/>
      <c r="P323" s="59"/>
      <c r="Q323" s="59"/>
      <c r="R323" s="60"/>
      <c r="W323" s="300"/>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52"/>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row>
    <row r="324" spans="2:77" s="38" customFormat="1" ht="30" customHeight="1">
      <c r="B324" s="54"/>
      <c r="C324" s="55"/>
      <c r="D324" s="53"/>
      <c r="E324" s="56"/>
      <c r="F324" s="57"/>
      <c r="G324" s="57"/>
      <c r="H324" s="58"/>
      <c r="I324" s="56"/>
      <c r="J324" s="53"/>
      <c r="K324" s="56"/>
      <c r="L324" s="56"/>
      <c r="M324" s="56"/>
      <c r="N324" s="59"/>
      <c r="O324" s="59"/>
      <c r="P324" s="59"/>
      <c r="Q324" s="59"/>
      <c r="R324" s="60"/>
      <c r="W324" s="300"/>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52"/>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row>
    <row r="325" spans="2:77" s="38" customFormat="1" ht="30" customHeight="1">
      <c r="B325" s="54"/>
      <c r="C325" s="55"/>
      <c r="D325" s="53"/>
      <c r="E325" s="56"/>
      <c r="F325" s="57"/>
      <c r="G325" s="57"/>
      <c r="H325" s="58"/>
      <c r="I325" s="56"/>
      <c r="J325" s="53"/>
      <c r="K325" s="56"/>
      <c r="L325" s="56"/>
      <c r="M325" s="56"/>
      <c r="N325" s="59"/>
      <c r="O325" s="59"/>
      <c r="P325" s="59"/>
      <c r="Q325" s="59"/>
      <c r="R325" s="60"/>
      <c r="W325" s="300"/>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52"/>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row>
    <row r="326" spans="2:77" s="38" customFormat="1" ht="30" customHeight="1">
      <c r="B326" s="54"/>
      <c r="C326" s="55"/>
      <c r="D326" s="53"/>
      <c r="E326" s="56"/>
      <c r="F326" s="57"/>
      <c r="G326" s="57"/>
      <c r="H326" s="58"/>
      <c r="I326" s="56"/>
      <c r="J326" s="53"/>
      <c r="K326" s="56"/>
      <c r="L326" s="56"/>
      <c r="M326" s="56"/>
      <c r="N326" s="59"/>
      <c r="O326" s="59"/>
      <c r="P326" s="59"/>
      <c r="Q326" s="59"/>
      <c r="R326" s="60"/>
      <c r="W326" s="300"/>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52"/>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row>
    <row r="327" spans="2:77" s="38" customFormat="1" ht="30" customHeight="1">
      <c r="B327" s="54"/>
      <c r="C327" s="55"/>
      <c r="D327" s="53"/>
      <c r="E327" s="56"/>
      <c r="F327" s="57"/>
      <c r="G327" s="57"/>
      <c r="H327" s="58"/>
      <c r="I327" s="56"/>
      <c r="J327" s="53"/>
      <c r="K327" s="56"/>
      <c r="L327" s="56"/>
      <c r="M327" s="56"/>
      <c r="N327" s="59"/>
      <c r="O327" s="59"/>
      <c r="P327" s="59"/>
      <c r="Q327" s="59"/>
      <c r="R327" s="60"/>
      <c r="W327" s="300"/>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52"/>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row>
    <row r="328" spans="2:77" s="38" customFormat="1" ht="30" customHeight="1">
      <c r="B328" s="54"/>
      <c r="C328" s="55"/>
      <c r="D328" s="53"/>
      <c r="E328" s="56"/>
      <c r="F328" s="57"/>
      <c r="G328" s="57"/>
      <c r="H328" s="58"/>
      <c r="I328" s="56"/>
      <c r="J328" s="53"/>
      <c r="K328" s="56"/>
      <c r="L328" s="56"/>
      <c r="M328" s="56"/>
      <c r="N328" s="59"/>
      <c r="O328" s="59"/>
      <c r="P328" s="59"/>
      <c r="Q328" s="59"/>
      <c r="R328" s="60"/>
      <c r="W328" s="300"/>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52"/>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row>
    <row r="329" spans="2:77" s="38" customFormat="1" ht="30" customHeight="1">
      <c r="B329" s="54"/>
      <c r="C329" s="55"/>
      <c r="D329" s="53"/>
      <c r="E329" s="56"/>
      <c r="F329" s="57"/>
      <c r="G329" s="57"/>
      <c r="H329" s="58"/>
      <c r="I329" s="56"/>
      <c r="J329" s="53"/>
      <c r="K329" s="56"/>
      <c r="L329" s="56"/>
      <c r="M329" s="56"/>
      <c r="N329" s="59"/>
      <c r="O329" s="59"/>
      <c r="P329" s="59"/>
      <c r="Q329" s="59"/>
      <c r="R329" s="60"/>
      <c r="W329" s="300"/>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52"/>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row>
    <row r="330" spans="2:77" s="38" customFormat="1" ht="30" customHeight="1">
      <c r="B330" s="54"/>
      <c r="C330" s="55"/>
      <c r="D330" s="53"/>
      <c r="E330" s="56"/>
      <c r="F330" s="57"/>
      <c r="G330" s="57"/>
      <c r="H330" s="58"/>
      <c r="I330" s="56"/>
      <c r="J330" s="53"/>
      <c r="K330" s="56"/>
      <c r="L330" s="56"/>
      <c r="M330" s="56"/>
      <c r="N330" s="59"/>
      <c r="O330" s="59"/>
      <c r="P330" s="59"/>
      <c r="Q330" s="59"/>
      <c r="R330" s="60"/>
      <c r="W330" s="300"/>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52"/>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row>
    <row r="331" spans="2:77" s="38" customFormat="1" ht="30" customHeight="1">
      <c r="B331" s="54"/>
      <c r="C331" s="55"/>
      <c r="D331" s="53"/>
      <c r="E331" s="56"/>
      <c r="F331" s="57"/>
      <c r="G331" s="57"/>
      <c r="H331" s="58"/>
      <c r="I331" s="56"/>
      <c r="J331" s="53"/>
      <c r="K331" s="56"/>
      <c r="L331" s="56"/>
      <c r="M331" s="56"/>
      <c r="N331" s="59"/>
      <c r="O331" s="59"/>
      <c r="P331" s="59"/>
      <c r="Q331" s="59"/>
      <c r="R331" s="60"/>
      <c r="W331" s="300"/>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52"/>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row>
    <row r="332" spans="2:77" s="38" customFormat="1" ht="30" customHeight="1">
      <c r="B332" s="54"/>
      <c r="C332" s="55"/>
      <c r="D332" s="53"/>
      <c r="E332" s="56"/>
      <c r="F332" s="57"/>
      <c r="G332" s="57"/>
      <c r="H332" s="58"/>
      <c r="I332" s="56"/>
      <c r="J332" s="53"/>
      <c r="K332" s="56"/>
      <c r="L332" s="56"/>
      <c r="M332" s="56"/>
      <c r="N332" s="59"/>
      <c r="O332" s="59"/>
      <c r="P332" s="59"/>
      <c r="Q332" s="59"/>
      <c r="R332" s="60"/>
      <c r="W332" s="300"/>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52"/>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row>
    <row r="333" spans="2:77" s="38" customFormat="1" ht="30" customHeight="1">
      <c r="B333" s="54"/>
      <c r="C333" s="55"/>
      <c r="D333" s="53"/>
      <c r="E333" s="56"/>
      <c r="F333" s="57"/>
      <c r="G333" s="57"/>
      <c r="H333" s="58"/>
      <c r="I333" s="56"/>
      <c r="J333" s="53"/>
      <c r="K333" s="56"/>
      <c r="L333" s="56"/>
      <c r="M333" s="56"/>
      <c r="N333" s="59"/>
      <c r="O333" s="59"/>
      <c r="P333" s="59"/>
      <c r="Q333" s="59"/>
      <c r="R333" s="60"/>
      <c r="W333" s="300"/>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52"/>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row>
    <row r="334" spans="2:77" s="38" customFormat="1" ht="30" customHeight="1">
      <c r="B334" s="54"/>
      <c r="C334" s="55"/>
      <c r="D334" s="53"/>
      <c r="E334" s="56"/>
      <c r="F334" s="57"/>
      <c r="G334" s="57"/>
      <c r="H334" s="58"/>
      <c r="I334" s="56"/>
      <c r="J334" s="53"/>
      <c r="K334" s="56"/>
      <c r="L334" s="56"/>
      <c r="M334" s="56"/>
      <c r="N334" s="59"/>
      <c r="O334" s="59"/>
      <c r="P334" s="59"/>
      <c r="Q334" s="59"/>
      <c r="R334" s="60"/>
      <c r="W334" s="300"/>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52"/>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row>
    <row r="335" spans="2:77" s="38" customFormat="1" ht="30" customHeight="1">
      <c r="B335" s="54"/>
      <c r="C335" s="55"/>
      <c r="D335" s="53"/>
      <c r="E335" s="56"/>
      <c r="F335" s="57"/>
      <c r="G335" s="57"/>
      <c r="H335" s="58"/>
      <c r="I335" s="56"/>
      <c r="J335" s="53"/>
      <c r="K335" s="56"/>
      <c r="L335" s="56"/>
      <c r="M335" s="56"/>
      <c r="N335" s="59"/>
      <c r="O335" s="59"/>
      <c r="P335" s="59"/>
      <c r="Q335" s="59"/>
      <c r="R335" s="60"/>
      <c r="W335" s="300"/>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52"/>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row>
    <row r="336" spans="2:77" s="38" customFormat="1" ht="30" customHeight="1">
      <c r="B336" s="54"/>
      <c r="C336" s="55"/>
      <c r="D336" s="53"/>
      <c r="E336" s="56"/>
      <c r="F336" s="57"/>
      <c r="G336" s="57"/>
      <c r="H336" s="58"/>
      <c r="I336" s="56"/>
      <c r="J336" s="53"/>
      <c r="K336" s="56"/>
      <c r="L336" s="56"/>
      <c r="M336" s="56"/>
      <c r="N336" s="59"/>
      <c r="O336" s="59"/>
      <c r="P336" s="59"/>
      <c r="Q336" s="59"/>
      <c r="R336" s="60"/>
      <c r="W336" s="300"/>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52"/>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row>
    <row r="337" spans="2:77" s="38" customFormat="1" ht="30" customHeight="1">
      <c r="B337" s="54"/>
      <c r="C337" s="55"/>
      <c r="D337" s="53"/>
      <c r="E337" s="56"/>
      <c r="F337" s="57"/>
      <c r="G337" s="57"/>
      <c r="H337" s="58"/>
      <c r="I337" s="56"/>
      <c r="J337" s="53"/>
      <c r="K337" s="56"/>
      <c r="L337" s="56"/>
      <c r="M337" s="56"/>
      <c r="N337" s="59"/>
      <c r="O337" s="59"/>
      <c r="P337" s="59"/>
      <c r="Q337" s="59"/>
      <c r="R337" s="60"/>
      <c r="W337" s="300"/>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52"/>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row>
    <row r="338" spans="2:77" s="38" customFormat="1" ht="30" customHeight="1">
      <c r="B338" s="54"/>
      <c r="C338" s="55"/>
      <c r="D338" s="53"/>
      <c r="E338" s="56"/>
      <c r="F338" s="57"/>
      <c r="G338" s="57"/>
      <c r="H338" s="58"/>
      <c r="I338" s="56"/>
      <c r="J338" s="53"/>
      <c r="K338" s="56"/>
      <c r="L338" s="56"/>
      <c r="M338" s="56"/>
      <c r="N338" s="59"/>
      <c r="O338" s="59"/>
      <c r="P338" s="59"/>
      <c r="Q338" s="59"/>
      <c r="R338" s="60"/>
      <c r="W338" s="300"/>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52"/>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row>
    <row r="339" spans="2:77" s="38" customFormat="1" ht="30" customHeight="1">
      <c r="B339" s="54"/>
      <c r="C339" s="55"/>
      <c r="D339" s="53"/>
      <c r="E339" s="56"/>
      <c r="F339" s="57"/>
      <c r="G339" s="57"/>
      <c r="H339" s="58"/>
      <c r="I339" s="56"/>
      <c r="J339" s="53"/>
      <c r="K339" s="56"/>
      <c r="L339" s="56"/>
      <c r="M339" s="56"/>
      <c r="N339" s="59"/>
      <c r="O339" s="59"/>
      <c r="P339" s="59"/>
      <c r="Q339" s="59"/>
      <c r="R339" s="60"/>
      <c r="W339" s="300"/>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52"/>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row>
    <row r="340" spans="2:77" s="38" customFormat="1" ht="30" customHeight="1">
      <c r="B340" s="54"/>
      <c r="C340" s="55"/>
      <c r="D340" s="53"/>
      <c r="E340" s="56"/>
      <c r="F340" s="57"/>
      <c r="G340" s="57"/>
      <c r="H340" s="58"/>
      <c r="I340" s="56"/>
      <c r="J340" s="53"/>
      <c r="K340" s="56"/>
      <c r="L340" s="56"/>
      <c r="M340" s="56"/>
      <c r="N340" s="59"/>
      <c r="O340" s="59"/>
      <c r="P340" s="59"/>
      <c r="Q340" s="59"/>
      <c r="R340" s="60"/>
      <c r="W340" s="300"/>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52"/>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row>
    <row r="341" spans="2:77" s="38" customFormat="1" ht="30" customHeight="1">
      <c r="B341" s="54"/>
      <c r="C341" s="55"/>
      <c r="D341" s="53"/>
      <c r="E341" s="56"/>
      <c r="F341" s="57"/>
      <c r="G341" s="57"/>
      <c r="H341" s="58"/>
      <c r="I341" s="56"/>
      <c r="J341" s="53"/>
      <c r="K341" s="56"/>
      <c r="L341" s="56"/>
      <c r="M341" s="56"/>
      <c r="N341" s="59"/>
      <c r="O341" s="59"/>
      <c r="P341" s="59"/>
      <c r="Q341" s="59"/>
      <c r="R341" s="60"/>
      <c r="W341" s="300"/>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52"/>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row>
    <row r="342" spans="2:77" s="38" customFormat="1" ht="30" customHeight="1">
      <c r="B342" s="54"/>
      <c r="C342" s="55"/>
      <c r="D342" s="53"/>
      <c r="E342" s="56"/>
      <c r="F342" s="57"/>
      <c r="G342" s="57"/>
      <c r="H342" s="58"/>
      <c r="I342" s="56"/>
      <c r="J342" s="53"/>
      <c r="K342" s="56"/>
      <c r="L342" s="56"/>
      <c r="M342" s="56"/>
      <c r="N342" s="59"/>
      <c r="O342" s="59"/>
      <c r="P342" s="59"/>
      <c r="Q342" s="59"/>
      <c r="R342" s="60"/>
      <c r="W342" s="300"/>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52"/>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row>
    <row r="343" spans="2:77" s="38" customFormat="1" ht="30" customHeight="1">
      <c r="B343" s="54"/>
      <c r="C343" s="55"/>
      <c r="D343" s="53"/>
      <c r="E343" s="56"/>
      <c r="F343" s="57"/>
      <c r="G343" s="57"/>
      <c r="H343" s="58"/>
      <c r="I343" s="56"/>
      <c r="J343" s="53"/>
      <c r="K343" s="56"/>
      <c r="L343" s="56"/>
      <c r="M343" s="56"/>
      <c r="N343" s="59"/>
      <c r="O343" s="59"/>
      <c r="P343" s="59"/>
      <c r="Q343" s="59"/>
      <c r="R343" s="60"/>
      <c r="W343" s="300"/>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52"/>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row>
    <row r="344" spans="2:77" s="38" customFormat="1" ht="30" customHeight="1">
      <c r="B344" s="54"/>
      <c r="C344" s="55"/>
      <c r="D344" s="53"/>
      <c r="E344" s="56"/>
      <c r="F344" s="57"/>
      <c r="G344" s="57"/>
      <c r="H344" s="58"/>
      <c r="I344" s="56"/>
      <c r="J344" s="53"/>
      <c r="K344" s="56"/>
      <c r="L344" s="56"/>
      <c r="M344" s="56"/>
      <c r="N344" s="59"/>
      <c r="O344" s="59"/>
      <c r="P344" s="59"/>
      <c r="Q344" s="59"/>
      <c r="R344" s="60"/>
      <c r="W344" s="300"/>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52"/>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row>
    <row r="345" spans="2:77" s="38" customFormat="1" ht="30" customHeight="1">
      <c r="B345" s="54"/>
      <c r="C345" s="55"/>
      <c r="D345" s="53"/>
      <c r="E345" s="56"/>
      <c r="F345" s="57"/>
      <c r="G345" s="57"/>
      <c r="H345" s="58"/>
      <c r="I345" s="56"/>
      <c r="J345" s="53"/>
      <c r="K345" s="56"/>
      <c r="L345" s="56"/>
      <c r="M345" s="56"/>
      <c r="N345" s="59"/>
      <c r="O345" s="59"/>
      <c r="P345" s="59"/>
      <c r="Q345" s="59"/>
      <c r="R345" s="60"/>
      <c r="W345" s="300"/>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52"/>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row>
    <row r="346" spans="2:77" s="38" customFormat="1" ht="30" customHeight="1">
      <c r="B346" s="54"/>
      <c r="C346" s="55"/>
      <c r="D346" s="53"/>
      <c r="E346" s="56"/>
      <c r="F346" s="57"/>
      <c r="G346" s="57"/>
      <c r="H346" s="58"/>
      <c r="I346" s="56"/>
      <c r="J346" s="53"/>
      <c r="K346" s="56"/>
      <c r="L346" s="56"/>
      <c r="M346" s="56"/>
      <c r="N346" s="59"/>
      <c r="O346" s="59"/>
      <c r="P346" s="59"/>
      <c r="Q346" s="59"/>
      <c r="R346" s="60"/>
      <c r="W346" s="300"/>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52"/>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row>
    <row r="347" spans="2:77" s="38" customFormat="1" ht="30" customHeight="1">
      <c r="B347" s="54"/>
      <c r="C347" s="55"/>
      <c r="D347" s="53"/>
      <c r="E347" s="56"/>
      <c r="F347" s="57"/>
      <c r="G347" s="57"/>
      <c r="H347" s="58"/>
      <c r="I347" s="56"/>
      <c r="J347" s="53"/>
      <c r="K347" s="56"/>
      <c r="L347" s="56"/>
      <c r="M347" s="56"/>
      <c r="N347" s="59"/>
      <c r="O347" s="59"/>
      <c r="P347" s="59"/>
      <c r="Q347" s="59"/>
      <c r="R347" s="60"/>
      <c r="W347" s="300"/>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52"/>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row>
    <row r="348" spans="2:77" s="38" customFormat="1" ht="30" customHeight="1">
      <c r="B348" s="54"/>
      <c r="C348" s="55"/>
      <c r="D348" s="53"/>
      <c r="E348" s="56"/>
      <c r="F348" s="57"/>
      <c r="G348" s="57"/>
      <c r="H348" s="58"/>
      <c r="I348" s="56"/>
      <c r="J348" s="53"/>
      <c r="K348" s="56"/>
      <c r="L348" s="56"/>
      <c r="M348" s="56"/>
      <c r="N348" s="59"/>
      <c r="O348" s="59"/>
      <c r="P348" s="59"/>
      <c r="Q348" s="59"/>
      <c r="R348" s="60"/>
      <c r="W348" s="300"/>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52"/>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row>
    <row r="349" spans="2:77" s="38" customFormat="1" ht="30" customHeight="1">
      <c r="B349" s="54"/>
      <c r="C349" s="55"/>
      <c r="D349" s="53"/>
      <c r="E349" s="56"/>
      <c r="F349" s="57"/>
      <c r="G349" s="57"/>
      <c r="H349" s="58"/>
      <c r="I349" s="56"/>
      <c r="J349" s="53"/>
      <c r="K349" s="56"/>
      <c r="L349" s="56"/>
      <c r="M349" s="56"/>
      <c r="N349" s="59"/>
      <c r="O349" s="59"/>
      <c r="P349" s="59"/>
      <c r="Q349" s="59"/>
      <c r="R349" s="60"/>
      <c r="W349" s="300"/>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52"/>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row>
    <row r="350" spans="2:77" s="38" customFormat="1" ht="30" customHeight="1">
      <c r="B350" s="54"/>
      <c r="C350" s="55"/>
      <c r="D350" s="53"/>
      <c r="E350" s="56"/>
      <c r="F350" s="57"/>
      <c r="G350" s="57"/>
      <c r="H350" s="58"/>
      <c r="I350" s="56"/>
      <c r="J350" s="53"/>
      <c r="K350" s="56"/>
      <c r="L350" s="56"/>
      <c r="M350" s="56"/>
      <c r="N350" s="59"/>
      <c r="O350" s="59"/>
      <c r="P350" s="59"/>
      <c r="Q350" s="59"/>
      <c r="R350" s="60"/>
      <c r="W350" s="300"/>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52"/>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row>
    <row r="351" spans="2:77" s="38" customFormat="1" ht="30" customHeight="1">
      <c r="B351" s="54"/>
      <c r="C351" s="55"/>
      <c r="D351" s="53"/>
      <c r="E351" s="56"/>
      <c r="F351" s="57"/>
      <c r="G351" s="57"/>
      <c r="H351" s="58"/>
      <c r="I351" s="56"/>
      <c r="J351" s="53"/>
      <c r="K351" s="56"/>
      <c r="L351" s="56"/>
      <c r="M351" s="56"/>
      <c r="N351" s="59"/>
      <c r="O351" s="59"/>
      <c r="P351" s="59"/>
      <c r="Q351" s="59"/>
      <c r="R351" s="60"/>
      <c r="W351" s="300"/>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52"/>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row>
    <row r="352" spans="2:77" s="38" customFormat="1" ht="30" customHeight="1">
      <c r="B352" s="54"/>
      <c r="C352" s="55"/>
      <c r="D352" s="53"/>
      <c r="E352" s="56"/>
      <c r="F352" s="57"/>
      <c r="G352" s="57"/>
      <c r="H352" s="58"/>
      <c r="I352" s="56"/>
      <c r="J352" s="53"/>
      <c r="K352" s="56"/>
      <c r="L352" s="56"/>
      <c r="M352" s="56"/>
      <c r="N352" s="59"/>
      <c r="O352" s="59"/>
      <c r="P352" s="59"/>
      <c r="Q352" s="59"/>
      <c r="R352" s="60"/>
      <c r="W352" s="300"/>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52"/>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row>
    <row r="353" spans="2:77" s="38" customFormat="1" ht="30" customHeight="1">
      <c r="B353" s="54"/>
      <c r="C353" s="55"/>
      <c r="D353" s="53"/>
      <c r="E353" s="56"/>
      <c r="F353" s="57"/>
      <c r="G353" s="57"/>
      <c r="H353" s="58"/>
      <c r="I353" s="56"/>
      <c r="J353" s="53"/>
      <c r="K353" s="56"/>
      <c r="L353" s="56"/>
      <c r="M353" s="56"/>
      <c r="N353" s="59"/>
      <c r="O353" s="59"/>
      <c r="P353" s="59"/>
      <c r="Q353" s="59"/>
      <c r="R353" s="60"/>
      <c r="W353" s="300"/>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52"/>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row>
    <row r="354" spans="2:77" s="38" customFormat="1" ht="30" customHeight="1">
      <c r="B354" s="54"/>
      <c r="C354" s="55"/>
      <c r="D354" s="53"/>
      <c r="E354" s="56"/>
      <c r="F354" s="57"/>
      <c r="G354" s="57"/>
      <c r="H354" s="58"/>
      <c r="I354" s="56"/>
      <c r="J354" s="53"/>
      <c r="K354" s="56"/>
      <c r="L354" s="56"/>
      <c r="M354" s="56"/>
      <c r="N354" s="59"/>
      <c r="O354" s="59"/>
      <c r="P354" s="59"/>
      <c r="Q354" s="59"/>
      <c r="R354" s="60"/>
      <c r="W354" s="300"/>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52"/>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row>
    <row r="355" spans="2:77" s="36" customFormat="1">
      <c r="F355" s="63"/>
      <c r="G355" s="64"/>
      <c r="H355" s="65"/>
      <c r="I355" s="62"/>
      <c r="J355" s="42"/>
      <c r="M355" s="62"/>
      <c r="N355" s="66"/>
      <c r="O355" s="66"/>
      <c r="P355" s="66"/>
      <c r="Q355" s="66"/>
      <c r="R355" s="62"/>
      <c r="S355" s="62"/>
      <c r="T355" s="62"/>
      <c r="W355" s="301"/>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6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row>
  </sheetData>
  <mergeCells count="22">
    <mergeCell ref="H19:H22"/>
    <mergeCell ref="I19:I22"/>
    <mergeCell ref="F3:F11"/>
    <mergeCell ref="F19:F22"/>
    <mergeCell ref="G19:G22"/>
    <mergeCell ref="I40:I42"/>
    <mergeCell ref="H31:H32"/>
    <mergeCell ref="I31:I32"/>
    <mergeCell ref="A43:E43"/>
    <mergeCell ref="A1:W1"/>
    <mergeCell ref="U44:V44"/>
    <mergeCell ref="G36:G39"/>
    <mergeCell ref="G40:G42"/>
    <mergeCell ref="H36:H39"/>
    <mergeCell ref="H40:H42"/>
    <mergeCell ref="P41:P42"/>
    <mergeCell ref="I36:I39"/>
    <mergeCell ref="U2:V2"/>
    <mergeCell ref="G3:G11"/>
    <mergeCell ref="H3:H11"/>
    <mergeCell ref="I3:I11"/>
    <mergeCell ref="G31:G32"/>
  </mergeCells>
  <pageMargins left="0.16" right="0.23622047244094491" top="0.43" bottom="0.35433070866141736" header="0.23" footer="0.19685039370078741"/>
  <pageSetup paperSize="9" scale="6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sheetPr>
    <tabColor rgb="FF00FF00"/>
  </sheetPr>
  <dimension ref="A1:CD19"/>
  <sheetViews>
    <sheetView workbookViewId="0">
      <selection activeCell="D8" sqref="D8"/>
    </sheetView>
  </sheetViews>
  <sheetFormatPr defaultColWidth="9.140625" defaultRowHeight="12.75"/>
  <cols>
    <col min="1" max="1" width="9.140625" style="45"/>
    <col min="2" max="2" width="10.140625" style="45" customWidth="1"/>
    <col min="3" max="3" width="16" style="45" customWidth="1"/>
    <col min="4" max="4" width="48" style="45" bestFit="1" customWidth="1"/>
    <col min="5" max="5" width="23.5703125" style="45" bestFit="1" customWidth="1"/>
    <col min="6" max="6" width="12.28515625" style="45" customWidth="1"/>
    <col min="7" max="7" width="14.140625" style="45" customWidth="1"/>
    <col min="8" max="8" width="20" style="45" customWidth="1"/>
    <col min="9" max="9" width="12.42578125" style="81" bestFit="1" customWidth="1"/>
    <col min="10" max="10" width="20.85546875" style="81" customWidth="1"/>
    <col min="11" max="11" width="13.85546875" style="73" bestFit="1" customWidth="1"/>
    <col min="12" max="12" width="18.42578125" style="81" hidden="1" customWidth="1"/>
    <col min="13" max="13" width="11.5703125" style="81" hidden="1" customWidth="1"/>
    <col min="14" max="14" width="10.85546875" style="81" hidden="1" customWidth="1"/>
    <col min="15" max="15" width="1.85546875" style="81" hidden="1" customWidth="1"/>
    <col min="16" max="16" width="5.140625" style="81" hidden="1" customWidth="1"/>
    <col min="17" max="17" width="11.28515625" style="45" bestFit="1" customWidth="1"/>
    <col min="18" max="18" width="12.28515625" style="43" customWidth="1"/>
    <col min="19" max="75" width="9.140625" style="43"/>
    <col min="76" max="77" width="9.140625" style="45"/>
    <col min="78" max="78" width="9.140625" style="43"/>
    <col min="79" max="79" width="10.42578125" style="43" customWidth="1"/>
    <col min="80" max="80" width="10.28515625" style="43" customWidth="1"/>
    <col min="81" max="82" width="9.140625" style="43"/>
    <col min="83" max="84" width="9.140625" style="45"/>
    <col min="85" max="88" width="0" style="45" hidden="1" customWidth="1"/>
    <col min="89" max="16384" width="9.140625" style="45"/>
  </cols>
  <sheetData>
    <row r="1" spans="1:82" s="302" customFormat="1" ht="30" customHeight="1">
      <c r="A1" s="625" t="s">
        <v>185</v>
      </c>
      <c r="B1" s="625"/>
      <c r="C1" s="625"/>
      <c r="D1" s="625"/>
      <c r="E1" s="625"/>
      <c r="F1" s="625"/>
      <c r="G1" s="625"/>
      <c r="H1" s="625"/>
      <c r="I1" s="625"/>
      <c r="J1" s="625"/>
      <c r="K1" s="625"/>
      <c r="L1" s="625"/>
      <c r="M1" s="625"/>
      <c r="N1" s="625"/>
      <c r="O1" s="625"/>
      <c r="P1" s="625"/>
      <c r="Q1" s="625"/>
      <c r="BZ1" s="626"/>
      <c r="CA1" s="626"/>
      <c r="CB1" s="626"/>
      <c r="CC1" s="626"/>
      <c r="CD1" s="626"/>
    </row>
    <row r="2" spans="1:82" s="302" customFormat="1" ht="70.5" customHeight="1">
      <c r="A2" s="328" t="s">
        <v>275</v>
      </c>
      <c r="B2" s="323" t="s">
        <v>102</v>
      </c>
      <c r="C2" s="323" t="s">
        <v>103</v>
      </c>
      <c r="D2" s="625" t="s">
        <v>331</v>
      </c>
      <c r="E2" s="625"/>
      <c r="F2" s="627" t="s">
        <v>169</v>
      </c>
      <c r="G2" s="328" t="s">
        <v>146</v>
      </c>
      <c r="H2" s="328" t="s">
        <v>147</v>
      </c>
      <c r="I2" s="328" t="s">
        <v>170</v>
      </c>
      <c r="J2" s="327" t="s">
        <v>106</v>
      </c>
      <c r="K2" s="327" t="s">
        <v>107</v>
      </c>
      <c r="L2" s="328" t="s">
        <v>108</v>
      </c>
      <c r="M2" s="328" t="s">
        <v>67</v>
      </c>
      <c r="N2" s="328" t="s">
        <v>68</v>
      </c>
      <c r="O2" s="628" t="s">
        <v>66</v>
      </c>
      <c r="P2" s="628"/>
      <c r="Q2" s="329" t="s">
        <v>117</v>
      </c>
      <c r="BZ2" s="626"/>
      <c r="CA2" s="626"/>
      <c r="CB2" s="626"/>
      <c r="CC2" s="626"/>
      <c r="CD2" s="626"/>
    </row>
    <row r="3" spans="1:82" s="48" customFormat="1" ht="30" customHeight="1">
      <c r="A3" s="365">
        <v>1</v>
      </c>
      <c r="B3" s="366" t="s">
        <v>199</v>
      </c>
      <c r="C3" s="365" t="s">
        <v>198</v>
      </c>
      <c r="D3" s="367" t="s">
        <v>195</v>
      </c>
      <c r="E3" s="368" t="s">
        <v>203</v>
      </c>
      <c r="F3" s="369">
        <v>2479</v>
      </c>
      <c r="G3" s="365" t="s">
        <v>58</v>
      </c>
      <c r="H3" s="370" t="s">
        <v>142</v>
      </c>
      <c r="I3" s="371">
        <v>342200</v>
      </c>
      <c r="J3" s="372">
        <v>290000</v>
      </c>
      <c r="K3" s="373">
        <v>342200</v>
      </c>
      <c r="L3" s="374">
        <f t="shared" ref="L3:L9" si="0">I3-K3</f>
        <v>0</v>
      </c>
      <c r="M3" s="375">
        <v>250</v>
      </c>
      <c r="N3" s="376">
        <v>10</v>
      </c>
      <c r="O3" s="376"/>
      <c r="P3" s="377"/>
      <c r="Q3" s="336" t="s">
        <v>310</v>
      </c>
      <c r="AP3" s="47" t="s">
        <v>118</v>
      </c>
      <c r="AQ3" s="47" t="s">
        <v>58</v>
      </c>
      <c r="AR3" s="47" t="s">
        <v>141</v>
      </c>
      <c r="BZ3" s="47" t="s">
        <v>118</v>
      </c>
      <c r="CA3" s="47" t="s">
        <v>58</v>
      </c>
      <c r="CB3" s="47" t="s">
        <v>128</v>
      </c>
      <c r="CC3" s="47"/>
      <c r="CD3" s="47"/>
    </row>
    <row r="4" spans="1:82" s="48" customFormat="1" ht="30" customHeight="1">
      <c r="A4" s="336">
        <v>2</v>
      </c>
      <c r="B4" s="366" t="s">
        <v>199</v>
      </c>
      <c r="C4" s="365" t="s">
        <v>198</v>
      </c>
      <c r="D4" s="344" t="s">
        <v>196</v>
      </c>
      <c r="E4" s="336" t="s">
        <v>204</v>
      </c>
      <c r="F4" s="378">
        <v>1126</v>
      </c>
      <c r="G4" s="336" t="s">
        <v>58</v>
      </c>
      <c r="H4" s="379" t="s">
        <v>142</v>
      </c>
      <c r="I4" s="380">
        <v>318188.34000000003</v>
      </c>
      <c r="J4" s="381">
        <v>260000</v>
      </c>
      <c r="K4" s="345">
        <f>J4*1.18</f>
        <v>306800</v>
      </c>
      <c r="L4" s="374">
        <f t="shared" si="0"/>
        <v>11388.340000000026</v>
      </c>
      <c r="M4" s="382">
        <v>250</v>
      </c>
      <c r="N4" s="383">
        <v>10</v>
      </c>
      <c r="O4" s="383"/>
      <c r="P4" s="384"/>
      <c r="Q4" s="370" t="s">
        <v>310</v>
      </c>
      <c r="R4" s="47"/>
      <c r="S4" s="47"/>
      <c r="T4" s="47"/>
      <c r="U4" s="47"/>
      <c r="V4" s="47"/>
      <c r="W4" s="47"/>
      <c r="X4" s="47"/>
      <c r="Y4" s="47"/>
      <c r="Z4" s="47"/>
      <c r="AA4" s="47"/>
      <c r="AB4" s="47"/>
      <c r="AC4" s="47"/>
      <c r="AD4" s="47"/>
      <c r="AE4" s="47"/>
      <c r="AF4" s="47"/>
      <c r="AG4" s="47"/>
      <c r="AH4" s="47"/>
      <c r="AI4" s="47"/>
      <c r="AJ4" s="47"/>
      <c r="AK4" s="47"/>
      <c r="AL4" s="47"/>
      <c r="AM4" s="47"/>
      <c r="AN4" s="47"/>
      <c r="AO4" s="47"/>
      <c r="AP4" s="47" t="s">
        <v>122</v>
      </c>
      <c r="AQ4" s="47" t="s">
        <v>129</v>
      </c>
      <c r="AR4" s="47" t="s">
        <v>140</v>
      </c>
      <c r="AS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Z4" s="47" t="s">
        <v>122</v>
      </c>
      <c r="CA4" s="47" t="s">
        <v>129</v>
      </c>
      <c r="CB4" s="47" t="s">
        <v>130</v>
      </c>
      <c r="CC4" s="47"/>
      <c r="CD4" s="47"/>
    </row>
    <row r="5" spans="1:82" s="48" customFormat="1" ht="30" customHeight="1">
      <c r="A5" s="336">
        <v>3</v>
      </c>
      <c r="B5" s="366" t="s">
        <v>199</v>
      </c>
      <c r="C5" s="347" t="s">
        <v>206</v>
      </c>
      <c r="D5" s="344" t="s">
        <v>217</v>
      </c>
      <c r="E5" s="336" t="s">
        <v>218</v>
      </c>
      <c r="F5" s="378">
        <v>579</v>
      </c>
      <c r="G5" s="365" t="s">
        <v>58</v>
      </c>
      <c r="H5" s="370" t="s">
        <v>142</v>
      </c>
      <c r="I5" s="385">
        <v>236000</v>
      </c>
      <c r="J5" s="381">
        <v>200000</v>
      </c>
      <c r="K5" s="345">
        <v>236000</v>
      </c>
      <c r="L5" s="374">
        <f>I5-K5</f>
        <v>0</v>
      </c>
      <c r="M5" s="382"/>
      <c r="N5" s="383"/>
      <c r="O5" s="383"/>
      <c r="P5" s="384"/>
      <c r="Q5" s="370" t="s">
        <v>310</v>
      </c>
      <c r="R5" s="47"/>
      <c r="S5" s="47"/>
      <c r="T5" s="47"/>
      <c r="U5" s="47"/>
      <c r="V5" s="47"/>
      <c r="W5" s="47"/>
      <c r="X5" s="47"/>
      <c r="Y5" s="47"/>
      <c r="Z5" s="47"/>
      <c r="AA5" s="47"/>
      <c r="AB5" s="47"/>
      <c r="AC5" s="47"/>
      <c r="AD5" s="47"/>
      <c r="AE5" s="47"/>
      <c r="AF5" s="47"/>
      <c r="AG5" s="47"/>
      <c r="AH5" s="47"/>
      <c r="AI5" s="47"/>
      <c r="AJ5" s="47"/>
      <c r="AK5" s="47"/>
      <c r="AL5" s="47"/>
      <c r="AM5" s="47"/>
      <c r="AN5" s="47"/>
      <c r="AO5" s="47"/>
      <c r="AP5" s="47"/>
      <c r="AQ5" s="47" t="s">
        <v>143</v>
      </c>
      <c r="AR5" s="47" t="s">
        <v>144</v>
      </c>
      <c r="AS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Z5" s="47"/>
      <c r="CA5" s="47"/>
      <c r="CB5" s="47"/>
      <c r="CC5" s="47"/>
      <c r="CD5" s="47"/>
    </row>
    <row r="6" spans="1:82" s="48" customFormat="1" ht="30" customHeight="1">
      <c r="A6" s="365">
        <v>4</v>
      </c>
      <c r="B6" s="366" t="s">
        <v>199</v>
      </c>
      <c r="C6" s="347" t="s">
        <v>206</v>
      </c>
      <c r="D6" s="344" t="s">
        <v>215</v>
      </c>
      <c r="E6" s="386" t="s">
        <v>216</v>
      </c>
      <c r="F6" s="369">
        <v>121</v>
      </c>
      <c r="G6" s="365" t="s">
        <v>58</v>
      </c>
      <c r="H6" s="370" t="s">
        <v>142</v>
      </c>
      <c r="I6" s="385">
        <v>297660.58</v>
      </c>
      <c r="J6" s="381">
        <v>258000</v>
      </c>
      <c r="K6" s="345">
        <v>297660.58</v>
      </c>
      <c r="L6" s="374">
        <f t="shared" si="0"/>
        <v>0</v>
      </c>
      <c r="M6" s="345"/>
      <c r="N6" s="383"/>
      <c r="O6" s="383"/>
      <c r="P6" s="384"/>
      <c r="Q6" s="370" t="s">
        <v>310</v>
      </c>
      <c r="R6" s="47"/>
      <c r="S6" s="47"/>
      <c r="T6" s="47"/>
      <c r="U6" s="47"/>
      <c r="V6" s="47"/>
      <c r="W6" s="47"/>
      <c r="X6" s="47"/>
      <c r="Y6" s="47"/>
      <c r="Z6" s="47"/>
      <c r="AA6" s="47"/>
      <c r="AB6" s="47"/>
      <c r="AC6" s="47"/>
      <c r="AD6" s="47"/>
      <c r="AE6" s="47"/>
      <c r="AF6" s="47"/>
      <c r="AG6" s="47"/>
      <c r="AH6" s="47"/>
      <c r="AI6" s="47"/>
      <c r="AJ6" s="47"/>
      <c r="AK6" s="47"/>
      <c r="AL6" s="47"/>
      <c r="AM6" s="47"/>
      <c r="AN6" s="47"/>
      <c r="AO6" s="47"/>
      <c r="AP6" s="47" t="s">
        <v>8</v>
      </c>
      <c r="AQ6" s="47" t="s">
        <v>60</v>
      </c>
      <c r="AR6" s="47" t="s">
        <v>142</v>
      </c>
      <c r="AS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Z6" s="47" t="s">
        <v>8</v>
      </c>
      <c r="CA6" s="47" t="s">
        <v>60</v>
      </c>
      <c r="CB6" s="47" t="s">
        <v>131</v>
      </c>
      <c r="CC6" s="47"/>
      <c r="CD6" s="47"/>
    </row>
    <row r="7" spans="1:82" s="48" customFormat="1" ht="30" customHeight="1">
      <c r="A7" s="336">
        <v>5</v>
      </c>
      <c r="B7" s="366" t="s">
        <v>199</v>
      </c>
      <c r="C7" s="347" t="s">
        <v>206</v>
      </c>
      <c r="D7" s="344" t="s">
        <v>219</v>
      </c>
      <c r="E7" s="336" t="s">
        <v>220</v>
      </c>
      <c r="F7" s="378">
        <v>826</v>
      </c>
      <c r="G7" s="365" t="s">
        <v>58</v>
      </c>
      <c r="H7" s="370" t="s">
        <v>142</v>
      </c>
      <c r="I7" s="385">
        <v>253972.26</v>
      </c>
      <c r="J7" s="381">
        <v>233000</v>
      </c>
      <c r="K7" s="345">
        <v>253972.26</v>
      </c>
      <c r="L7" s="374">
        <f t="shared" si="0"/>
        <v>0</v>
      </c>
      <c r="M7" s="382"/>
      <c r="N7" s="383"/>
      <c r="O7" s="383"/>
      <c r="P7" s="384"/>
      <c r="Q7" s="370" t="s">
        <v>310</v>
      </c>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t="s">
        <v>145</v>
      </c>
      <c r="AS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Z7" s="47"/>
      <c r="CA7" s="47"/>
      <c r="CB7" s="47"/>
      <c r="CC7" s="47"/>
      <c r="CD7" s="47"/>
    </row>
    <row r="8" spans="1:82" s="48" customFormat="1" ht="30" customHeight="1">
      <c r="A8" s="336">
        <v>6</v>
      </c>
      <c r="B8" s="335" t="s">
        <v>199</v>
      </c>
      <c r="C8" s="337" t="s">
        <v>206</v>
      </c>
      <c r="D8" s="344" t="s">
        <v>311</v>
      </c>
      <c r="E8" s="387" t="s">
        <v>210</v>
      </c>
      <c r="F8" s="346"/>
      <c r="G8" s="365" t="s">
        <v>58</v>
      </c>
      <c r="H8" s="370" t="s">
        <v>142</v>
      </c>
      <c r="I8" s="385">
        <v>97345.2</v>
      </c>
      <c r="J8" s="381">
        <v>82495.929999999993</v>
      </c>
      <c r="K8" s="345">
        <v>97345.2</v>
      </c>
      <c r="L8" s="374">
        <f t="shared" si="0"/>
        <v>0</v>
      </c>
      <c r="M8" s="382"/>
      <c r="N8" s="383"/>
      <c r="O8" s="383"/>
      <c r="P8" s="384"/>
      <c r="Q8" s="370" t="s">
        <v>310</v>
      </c>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Z8" s="47"/>
      <c r="CA8" s="47"/>
      <c r="CB8" s="47"/>
      <c r="CC8" s="47"/>
      <c r="CD8" s="47"/>
    </row>
    <row r="9" spans="1:82" s="48" customFormat="1" ht="30" customHeight="1">
      <c r="A9" s="365">
        <v>7</v>
      </c>
      <c r="B9" s="366" t="s">
        <v>199</v>
      </c>
      <c r="C9" s="347" t="s">
        <v>206</v>
      </c>
      <c r="D9" s="344" t="s">
        <v>221</v>
      </c>
      <c r="E9" s="336" t="s">
        <v>222</v>
      </c>
      <c r="F9" s="378">
        <v>380</v>
      </c>
      <c r="G9" s="365" t="s">
        <v>58</v>
      </c>
      <c r="H9" s="370" t="s">
        <v>142</v>
      </c>
      <c r="I9" s="345">
        <v>271702.61</v>
      </c>
      <c r="J9" s="381">
        <v>250000</v>
      </c>
      <c r="K9" s="345">
        <v>271702.61</v>
      </c>
      <c r="L9" s="374">
        <f t="shared" si="0"/>
        <v>0</v>
      </c>
      <c r="M9" s="382"/>
      <c r="N9" s="383"/>
      <c r="O9" s="383"/>
      <c r="P9" s="384"/>
      <c r="Q9" s="370" t="s">
        <v>310</v>
      </c>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S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Z9" s="47"/>
      <c r="CA9" s="47"/>
      <c r="CB9" s="47"/>
      <c r="CC9" s="47"/>
      <c r="CD9" s="47"/>
    </row>
    <row r="10" spans="1:82" s="48" customFormat="1" ht="30" customHeight="1">
      <c r="A10" s="336">
        <v>8</v>
      </c>
      <c r="B10" s="366" t="s">
        <v>199</v>
      </c>
      <c r="C10" s="388" t="s">
        <v>225</v>
      </c>
      <c r="D10" s="389" t="s">
        <v>277</v>
      </c>
      <c r="E10" s="388" t="s">
        <v>278</v>
      </c>
      <c r="F10" s="378">
        <v>532</v>
      </c>
      <c r="G10" s="365" t="s">
        <v>58</v>
      </c>
      <c r="H10" s="370" t="s">
        <v>142</v>
      </c>
      <c r="I10" s="390">
        <v>106056.6</v>
      </c>
      <c r="J10" s="372">
        <v>89878.47</v>
      </c>
      <c r="K10" s="390">
        <v>106056.6</v>
      </c>
      <c r="L10" s="374">
        <f>I10-K10</f>
        <v>0</v>
      </c>
      <c r="M10" s="375"/>
      <c r="N10" s="376"/>
      <c r="O10" s="376"/>
      <c r="P10" s="377"/>
      <c r="Q10" s="370" t="s">
        <v>310</v>
      </c>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S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Z10" s="47"/>
      <c r="CA10" s="47"/>
      <c r="CB10" s="47"/>
      <c r="CC10" s="47"/>
      <c r="CD10" s="47"/>
    </row>
    <row r="11" spans="1:82" s="48" customFormat="1" ht="30" customHeight="1">
      <c r="A11" s="336">
        <v>9</v>
      </c>
      <c r="B11" s="366" t="s">
        <v>199</v>
      </c>
      <c r="C11" s="347" t="s">
        <v>237</v>
      </c>
      <c r="D11" s="350" t="s">
        <v>243</v>
      </c>
      <c r="E11" s="386" t="s">
        <v>244</v>
      </c>
      <c r="F11" s="369">
        <v>85</v>
      </c>
      <c r="G11" s="365" t="s">
        <v>58</v>
      </c>
      <c r="H11" s="370" t="s">
        <v>142</v>
      </c>
      <c r="I11" s="385">
        <v>204140</v>
      </c>
      <c r="J11" s="372">
        <v>173000</v>
      </c>
      <c r="K11" s="373">
        <v>204140</v>
      </c>
      <c r="L11" s="374">
        <f>I11-K11</f>
        <v>0</v>
      </c>
      <c r="M11" s="375">
        <v>20</v>
      </c>
      <c r="N11" s="376">
        <v>150</v>
      </c>
      <c r="O11" s="376"/>
      <c r="P11" s="377"/>
      <c r="Q11" s="370" t="s">
        <v>310</v>
      </c>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Z11" s="47"/>
      <c r="CA11" s="47"/>
      <c r="CB11" s="47"/>
      <c r="CC11" s="47"/>
      <c r="CD11" s="47"/>
    </row>
    <row r="12" spans="1:82" s="48" customFormat="1" ht="30" customHeight="1" thickBot="1">
      <c r="A12" s="365">
        <v>10</v>
      </c>
      <c r="B12" s="366" t="s">
        <v>199</v>
      </c>
      <c r="C12" s="347" t="s">
        <v>237</v>
      </c>
      <c r="D12" s="350" t="s">
        <v>245</v>
      </c>
      <c r="E12" s="336" t="s">
        <v>246</v>
      </c>
      <c r="F12" s="378">
        <v>55</v>
      </c>
      <c r="G12" s="336" t="s">
        <v>58</v>
      </c>
      <c r="H12" s="379" t="s">
        <v>142</v>
      </c>
      <c r="I12" s="385">
        <v>141600</v>
      </c>
      <c r="J12" s="381">
        <v>120000</v>
      </c>
      <c r="K12" s="345">
        <v>141600</v>
      </c>
      <c r="L12" s="374">
        <f>I12-K12</f>
        <v>0</v>
      </c>
      <c r="M12" s="382">
        <v>15</v>
      </c>
      <c r="N12" s="383">
        <v>20</v>
      </c>
      <c r="O12" s="383"/>
      <c r="P12" s="384"/>
      <c r="Q12" s="370" t="s">
        <v>310</v>
      </c>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Z12" s="47"/>
      <c r="CA12" s="47"/>
      <c r="CB12" s="47"/>
      <c r="CC12" s="47"/>
      <c r="CD12" s="47"/>
    </row>
    <row r="13" spans="1:82" s="48" customFormat="1" ht="30" customHeight="1">
      <c r="A13" s="336">
        <v>11</v>
      </c>
      <c r="B13" s="366" t="s">
        <v>199</v>
      </c>
      <c r="C13" s="365" t="s">
        <v>263</v>
      </c>
      <c r="D13" s="344" t="s">
        <v>264</v>
      </c>
      <c r="E13" s="386" t="s">
        <v>265</v>
      </c>
      <c r="F13" s="369">
        <v>2033</v>
      </c>
      <c r="G13" s="365" t="s">
        <v>129</v>
      </c>
      <c r="H13" s="370" t="s">
        <v>142</v>
      </c>
      <c r="I13" s="385">
        <v>215000</v>
      </c>
      <c r="J13" s="608">
        <v>811986.93</v>
      </c>
      <c r="K13" s="611">
        <v>958144.58</v>
      </c>
      <c r="L13" s="614">
        <f>I13+I14+I15+I16+I17+I18-K13</f>
        <v>1855.4200000000419</v>
      </c>
      <c r="M13" s="602">
        <v>975</v>
      </c>
      <c r="N13" s="605">
        <v>15</v>
      </c>
      <c r="O13" s="617"/>
      <c r="P13" s="617"/>
      <c r="Q13" s="370" t="s">
        <v>310</v>
      </c>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Z13" s="47"/>
      <c r="CA13" s="47"/>
      <c r="CB13" s="47"/>
      <c r="CC13" s="47"/>
      <c r="CD13" s="47"/>
    </row>
    <row r="14" spans="1:82" s="48" customFormat="1" ht="30" customHeight="1">
      <c r="A14" s="336">
        <v>12</v>
      </c>
      <c r="B14" s="366" t="s">
        <v>199</v>
      </c>
      <c r="C14" s="365" t="s">
        <v>263</v>
      </c>
      <c r="D14" s="344" t="s">
        <v>266</v>
      </c>
      <c r="E14" s="336" t="s">
        <v>261</v>
      </c>
      <c r="F14" s="378">
        <v>3121</v>
      </c>
      <c r="G14" s="336" t="s">
        <v>129</v>
      </c>
      <c r="H14" s="379" t="s">
        <v>142</v>
      </c>
      <c r="I14" s="385">
        <v>190000</v>
      </c>
      <c r="J14" s="609"/>
      <c r="K14" s="612"/>
      <c r="L14" s="615"/>
      <c r="M14" s="603"/>
      <c r="N14" s="606"/>
      <c r="O14" s="606"/>
      <c r="P14" s="606"/>
      <c r="Q14" s="370" t="s">
        <v>310</v>
      </c>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Z14" s="47"/>
      <c r="CA14" s="47"/>
      <c r="CB14" s="47"/>
      <c r="CC14" s="47"/>
      <c r="CD14" s="47"/>
    </row>
    <row r="15" spans="1:82" s="48" customFormat="1" ht="30" customHeight="1">
      <c r="A15" s="365">
        <v>13</v>
      </c>
      <c r="B15" s="366" t="s">
        <v>199</v>
      </c>
      <c r="C15" s="365" t="s">
        <v>263</v>
      </c>
      <c r="D15" s="344" t="s">
        <v>267</v>
      </c>
      <c r="E15" s="336" t="s">
        <v>268</v>
      </c>
      <c r="F15" s="378">
        <v>3829</v>
      </c>
      <c r="G15" s="336" t="s">
        <v>129</v>
      </c>
      <c r="H15" s="379" t="s">
        <v>142</v>
      </c>
      <c r="I15" s="385">
        <v>155000</v>
      </c>
      <c r="J15" s="609"/>
      <c r="K15" s="612"/>
      <c r="L15" s="615"/>
      <c r="M15" s="603"/>
      <c r="N15" s="606"/>
      <c r="O15" s="606"/>
      <c r="P15" s="606"/>
      <c r="Q15" s="370" t="s">
        <v>310</v>
      </c>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Z15" s="47"/>
      <c r="CA15" s="47"/>
      <c r="CB15" s="47"/>
      <c r="CC15" s="47"/>
      <c r="CD15" s="47"/>
    </row>
    <row r="16" spans="1:82" s="48" customFormat="1" ht="30" customHeight="1">
      <c r="A16" s="336">
        <v>14</v>
      </c>
      <c r="B16" s="366" t="s">
        <v>199</v>
      </c>
      <c r="C16" s="365" t="s">
        <v>263</v>
      </c>
      <c r="D16" s="344" t="s">
        <v>269</v>
      </c>
      <c r="E16" s="336" t="s">
        <v>270</v>
      </c>
      <c r="F16" s="378">
        <v>786</v>
      </c>
      <c r="G16" s="336" t="s">
        <v>129</v>
      </c>
      <c r="H16" s="379" t="s">
        <v>142</v>
      </c>
      <c r="I16" s="385">
        <v>150000</v>
      </c>
      <c r="J16" s="609"/>
      <c r="K16" s="612"/>
      <c r="L16" s="615"/>
      <c r="M16" s="603"/>
      <c r="N16" s="606"/>
      <c r="O16" s="606"/>
      <c r="P16" s="606"/>
      <c r="Q16" s="370" t="s">
        <v>310</v>
      </c>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Z16" s="47"/>
      <c r="CA16" s="47"/>
      <c r="CB16" s="47"/>
      <c r="CC16" s="47"/>
      <c r="CD16" s="47"/>
    </row>
    <row r="17" spans="1:82" s="48" customFormat="1" ht="30" customHeight="1">
      <c r="A17" s="336">
        <v>15</v>
      </c>
      <c r="B17" s="366" t="s">
        <v>199</v>
      </c>
      <c r="C17" s="365" t="s">
        <v>263</v>
      </c>
      <c r="D17" s="344" t="s">
        <v>271</v>
      </c>
      <c r="E17" s="336" t="s">
        <v>272</v>
      </c>
      <c r="F17" s="378">
        <v>1209</v>
      </c>
      <c r="G17" s="336" t="s">
        <v>129</v>
      </c>
      <c r="H17" s="379" t="s">
        <v>142</v>
      </c>
      <c r="I17" s="385">
        <v>140000</v>
      </c>
      <c r="J17" s="609"/>
      <c r="K17" s="612"/>
      <c r="L17" s="615"/>
      <c r="M17" s="603"/>
      <c r="N17" s="606"/>
      <c r="O17" s="606"/>
      <c r="P17" s="606"/>
      <c r="Q17" s="370" t="s">
        <v>310</v>
      </c>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Z17" s="47"/>
      <c r="CA17" s="47"/>
      <c r="CB17" s="47"/>
      <c r="CC17" s="47"/>
      <c r="CD17" s="47"/>
    </row>
    <row r="18" spans="1:82" s="48" customFormat="1" ht="30" customHeight="1">
      <c r="A18" s="365">
        <v>16</v>
      </c>
      <c r="B18" s="366" t="s">
        <v>199</v>
      </c>
      <c r="C18" s="365" t="s">
        <v>263</v>
      </c>
      <c r="D18" s="344" t="s">
        <v>273</v>
      </c>
      <c r="E18" s="336" t="s">
        <v>274</v>
      </c>
      <c r="F18" s="378">
        <v>414</v>
      </c>
      <c r="G18" s="336" t="s">
        <v>129</v>
      </c>
      <c r="H18" s="379" t="s">
        <v>142</v>
      </c>
      <c r="I18" s="385">
        <v>110000</v>
      </c>
      <c r="J18" s="610"/>
      <c r="K18" s="613"/>
      <c r="L18" s="616"/>
      <c r="M18" s="604"/>
      <c r="N18" s="607"/>
      <c r="O18" s="607"/>
      <c r="P18" s="607"/>
      <c r="Q18" s="370" t="s">
        <v>310</v>
      </c>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Z18" s="47"/>
      <c r="CA18" s="47"/>
      <c r="CB18" s="47"/>
      <c r="CC18" s="47"/>
      <c r="CD18" s="47"/>
    </row>
    <row r="19" spans="1:82" s="48" customFormat="1" ht="30" customHeight="1">
      <c r="A19" s="590" t="s">
        <v>9</v>
      </c>
      <c r="B19" s="590"/>
      <c r="C19" s="590"/>
      <c r="D19" s="590"/>
      <c r="E19" s="362"/>
      <c r="F19" s="391">
        <f>SUM(F3:F18)</f>
        <v>17575</v>
      </c>
      <c r="G19" s="362"/>
      <c r="H19" s="362"/>
      <c r="I19" s="392">
        <f t="shared" ref="I19:N19" si="1">SUM(I3:I18)</f>
        <v>3228865.5900000003</v>
      </c>
      <c r="J19" s="393">
        <f t="shared" si="1"/>
        <v>2768361.33</v>
      </c>
      <c r="K19" s="363">
        <f t="shared" si="1"/>
        <v>3215621.83</v>
      </c>
      <c r="L19" s="363" t="e">
        <f>L3+L4+L6+L5+L7+L8+L9+#REF!+#REF!+L10+L11+L12+L13</f>
        <v>#REF!</v>
      </c>
      <c r="M19" s="394">
        <f t="shared" si="1"/>
        <v>1510</v>
      </c>
      <c r="N19" s="394">
        <f t="shared" si="1"/>
        <v>205</v>
      </c>
      <c r="O19" s="394">
        <f>SUM(O3:O18)</f>
        <v>0</v>
      </c>
      <c r="P19" s="394">
        <f>SUM(P3:P18)</f>
        <v>0</v>
      </c>
      <c r="Q19" s="395"/>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Z19" s="47"/>
      <c r="CA19" s="47"/>
      <c r="CB19" s="47"/>
      <c r="CC19" s="47"/>
      <c r="CD19" s="47"/>
    </row>
  </sheetData>
  <mergeCells count="11">
    <mergeCell ref="A1:Q1"/>
    <mergeCell ref="A19:D19"/>
    <mergeCell ref="M13:M18"/>
    <mergeCell ref="N13:N18"/>
    <mergeCell ref="O2:P2"/>
    <mergeCell ref="J13:J18"/>
    <mergeCell ref="K13:K18"/>
    <mergeCell ref="L13:L18"/>
    <mergeCell ref="O13:O18"/>
    <mergeCell ref="P13:P18"/>
    <mergeCell ref="D2:E2"/>
  </mergeCells>
  <dataValidations count="5">
    <dataValidation type="list" allowBlank="1" showInputMessage="1" showErrorMessage="1" sqref="H2 H14:H65534 H12 H4">
      <formula1>$AR$3:$AR$9</formula1>
    </dataValidation>
    <dataValidation type="list" allowBlank="1" showInputMessage="1" showErrorMessage="1" sqref="H13 H11 H3 H5:H9">
      <formula1>$AR$3:$AR$7</formula1>
    </dataValidation>
    <dataValidation type="list" allowBlank="1" showInputMessage="1" showErrorMessage="1" sqref="G2:G9 G11:G65534">
      <formula1>$AQ$3:$AQ$6</formula1>
    </dataValidation>
    <dataValidation type="list" allowBlank="1" showInputMessage="1" showErrorMessage="1" sqref="G10">
      <formula1>$AR$3:$AR$16</formula1>
    </dataValidation>
    <dataValidation type="list" allowBlank="1" showInputMessage="1" showErrorMessage="1" sqref="H10">
      <formula1>$AS$3:$AS$18</formula1>
    </dataValidation>
  </dataValidations>
  <pageMargins left="0.70866141732283472" right="0.24" top="0.74803149606299213" bottom="0.74803149606299213" header="0.31496062992125984" footer="0.31496062992125984"/>
  <pageSetup paperSize="9" scale="75" orientation="landscape" r:id="rId1"/>
  <ignoredErrors>
    <ignoredError sqref="L19" formula="1"/>
  </ignoredErrors>
</worksheet>
</file>

<file path=xl/worksheets/sheet6.xml><?xml version="1.0" encoding="utf-8"?>
<worksheet xmlns="http://schemas.openxmlformats.org/spreadsheetml/2006/main" xmlns:r="http://schemas.openxmlformats.org/officeDocument/2006/relationships">
  <sheetPr>
    <tabColor theme="2" tint="-0.249977111117893"/>
    <pageSetUpPr fitToPage="1"/>
  </sheetPr>
  <dimension ref="A1:CE19"/>
  <sheetViews>
    <sheetView tabSelected="1" workbookViewId="0">
      <selection activeCell="D2" sqref="D2:E2"/>
    </sheetView>
  </sheetViews>
  <sheetFormatPr defaultColWidth="9.140625" defaultRowHeight="12.75"/>
  <cols>
    <col min="1" max="1" width="9.140625" style="30"/>
    <col min="2" max="3" width="10.5703125" style="30" customWidth="1"/>
    <col min="4" max="4" width="35.28515625" style="30" customWidth="1"/>
    <col min="5" max="5" width="16.5703125" style="30" customWidth="1"/>
    <col min="6" max="7" width="8.140625" style="30" bestFit="1" customWidth="1"/>
    <col min="8" max="8" width="10.5703125" style="30" bestFit="1" customWidth="1"/>
    <col min="9" max="9" width="15" style="30" customWidth="1"/>
    <col min="10" max="10" width="18.28515625" style="30" bestFit="1" customWidth="1"/>
    <col min="11" max="11" width="14.28515625" style="30" customWidth="1"/>
    <col min="12" max="12" width="17.5703125" style="30" customWidth="1"/>
    <col min="13" max="13" width="15.140625" style="28" bestFit="1" customWidth="1"/>
    <col min="14" max="14" width="12.5703125" style="30" hidden="1" customWidth="1"/>
    <col min="15" max="15" width="10" style="30" hidden="1" customWidth="1"/>
    <col min="16" max="16" width="2.7109375" style="30" hidden="1" customWidth="1"/>
    <col min="17" max="17" width="5.28515625" style="30" hidden="1" customWidth="1"/>
    <col min="18" max="18" width="11.140625" style="30" customWidth="1"/>
    <col min="19" max="44" width="9.140625" style="80"/>
    <col min="45" max="45" width="18.28515625" style="80" customWidth="1"/>
    <col min="46" max="76" width="9.140625" style="80"/>
    <col min="77" max="78" width="9.140625" style="30"/>
    <col min="79" max="79" width="9.140625" style="80"/>
    <col min="80" max="80" width="10.42578125" style="80" customWidth="1"/>
    <col min="81" max="81" width="10.28515625" style="80" customWidth="1"/>
    <col min="82" max="83" width="9.140625" style="80"/>
    <col min="84" max="85" width="9.140625" style="30"/>
    <col min="86" max="89" width="0" style="30" hidden="1" customWidth="1"/>
    <col min="90" max="16384" width="9.140625" style="30"/>
  </cols>
  <sheetData>
    <row r="1" spans="1:83" s="632" customFormat="1" ht="45.75" customHeight="1">
      <c r="A1" s="642" t="s">
        <v>184</v>
      </c>
      <c r="B1" s="642"/>
      <c r="C1" s="642"/>
      <c r="D1" s="642"/>
      <c r="E1" s="642"/>
      <c r="F1" s="642"/>
      <c r="G1" s="642"/>
      <c r="H1" s="642"/>
      <c r="I1" s="642"/>
      <c r="J1" s="642"/>
      <c r="K1" s="642"/>
      <c r="L1" s="642"/>
      <c r="M1" s="642"/>
      <c r="N1" s="642"/>
      <c r="O1" s="642"/>
      <c r="P1" s="642"/>
      <c r="Q1" s="642"/>
      <c r="R1" s="642"/>
      <c r="CA1" s="633"/>
      <c r="CB1" s="633"/>
      <c r="CC1" s="633"/>
      <c r="CD1" s="633"/>
      <c r="CE1" s="633"/>
    </row>
    <row r="2" spans="1:83" s="632" customFormat="1" ht="67.5" customHeight="1">
      <c r="A2" s="305" t="s">
        <v>275</v>
      </c>
      <c r="B2" s="634" t="s">
        <v>102</v>
      </c>
      <c r="C2" s="634" t="s">
        <v>103</v>
      </c>
      <c r="D2" s="635" t="s">
        <v>331</v>
      </c>
      <c r="E2" s="635"/>
      <c r="F2" s="624" t="s">
        <v>167</v>
      </c>
      <c r="G2" s="624" t="s">
        <v>168</v>
      </c>
      <c r="H2" s="624" t="s">
        <v>169</v>
      </c>
      <c r="I2" s="636" t="s">
        <v>146</v>
      </c>
      <c r="J2" s="636" t="s">
        <v>334</v>
      </c>
      <c r="K2" s="636" t="s">
        <v>170</v>
      </c>
      <c r="L2" s="637" t="s">
        <v>106</v>
      </c>
      <c r="M2" s="637" t="s">
        <v>107</v>
      </c>
      <c r="N2" s="636" t="s">
        <v>108</v>
      </c>
      <c r="O2" s="636" t="s">
        <v>132</v>
      </c>
      <c r="P2" s="638" t="s">
        <v>133</v>
      </c>
      <c r="Q2" s="638"/>
      <c r="R2" s="639" t="s">
        <v>335</v>
      </c>
      <c r="CA2" s="633"/>
      <c r="CB2" s="633"/>
      <c r="CC2" s="633"/>
      <c r="CD2" s="633"/>
      <c r="CE2" s="633"/>
    </row>
    <row r="3" spans="1:83" s="29" customFormat="1" ht="53.25" customHeight="1">
      <c r="A3" s="396">
        <v>1</v>
      </c>
      <c r="B3" s="281" t="s">
        <v>199</v>
      </c>
      <c r="C3" s="281" t="s">
        <v>198</v>
      </c>
      <c r="D3" s="280" t="s">
        <v>197</v>
      </c>
      <c r="E3" s="629" t="s">
        <v>205</v>
      </c>
      <c r="F3" s="630">
        <v>1</v>
      </c>
      <c r="G3" s="630"/>
      <c r="H3" s="630">
        <v>1493</v>
      </c>
      <c r="I3" s="630" t="s">
        <v>129</v>
      </c>
      <c r="J3" s="630" t="s">
        <v>139</v>
      </c>
      <c r="K3" s="277">
        <v>199420</v>
      </c>
      <c r="L3" s="261">
        <v>169000</v>
      </c>
      <c r="M3" s="261">
        <v>199420</v>
      </c>
      <c r="N3" s="397">
        <f>K3-M3</f>
        <v>0</v>
      </c>
      <c r="O3" s="397"/>
      <c r="P3" s="397"/>
      <c r="Q3" s="397"/>
      <c r="R3" s="279" t="s">
        <v>310</v>
      </c>
      <c r="AQ3" s="26" t="s">
        <v>118</v>
      </c>
      <c r="AR3" s="26" t="s">
        <v>58</v>
      </c>
      <c r="AS3" s="26" t="s">
        <v>30</v>
      </c>
      <c r="AT3" s="26" t="s">
        <v>47</v>
      </c>
      <c r="CA3" s="26" t="s">
        <v>118</v>
      </c>
      <c r="CB3" s="26" t="s">
        <v>58</v>
      </c>
      <c r="CC3" s="26" t="s">
        <v>128</v>
      </c>
      <c r="CD3" s="26"/>
      <c r="CE3" s="26"/>
    </row>
    <row r="4" spans="1:83" s="27" customFormat="1" ht="53.25" customHeight="1">
      <c r="A4" s="396">
        <v>2</v>
      </c>
      <c r="B4" s="281" t="s">
        <v>199</v>
      </c>
      <c r="C4" s="278" t="s">
        <v>206</v>
      </c>
      <c r="D4" s="299" t="s">
        <v>223</v>
      </c>
      <c r="E4" s="629" t="s">
        <v>224</v>
      </c>
      <c r="F4" s="630">
        <v>1</v>
      </c>
      <c r="G4" s="630"/>
      <c r="H4" s="630">
        <v>762</v>
      </c>
      <c r="I4" s="630" t="s">
        <v>129</v>
      </c>
      <c r="J4" s="630" t="s">
        <v>139</v>
      </c>
      <c r="K4" s="303">
        <v>222076</v>
      </c>
      <c r="L4" s="261">
        <v>188200</v>
      </c>
      <c r="M4" s="276">
        <v>222076</v>
      </c>
      <c r="N4" s="397">
        <f>K4-M4</f>
        <v>0</v>
      </c>
      <c r="O4" s="397"/>
      <c r="P4" s="397"/>
      <c r="Q4" s="397"/>
      <c r="R4" s="279" t="s">
        <v>310</v>
      </c>
      <c r="S4" s="26"/>
      <c r="T4" s="26"/>
      <c r="U4" s="26"/>
      <c r="V4" s="26"/>
      <c r="W4" s="26"/>
      <c r="X4" s="26"/>
      <c r="Y4" s="26"/>
      <c r="Z4" s="26"/>
      <c r="AA4" s="26"/>
      <c r="AB4" s="26"/>
      <c r="AC4" s="26"/>
      <c r="AD4" s="26"/>
      <c r="AE4" s="26"/>
      <c r="AF4" s="26"/>
      <c r="AG4" s="26"/>
      <c r="AH4" s="26"/>
      <c r="AI4" s="26"/>
      <c r="AJ4" s="26"/>
      <c r="AK4" s="26"/>
      <c r="AL4" s="26"/>
      <c r="AM4" s="26"/>
      <c r="AN4" s="26"/>
      <c r="AO4" s="26"/>
      <c r="AP4" s="26"/>
      <c r="AQ4" s="26" t="s">
        <v>122</v>
      </c>
      <c r="AR4" s="26" t="s">
        <v>129</v>
      </c>
      <c r="AS4" s="26" t="s">
        <v>134</v>
      </c>
      <c r="AT4" s="26" t="s">
        <v>48</v>
      </c>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CA4" s="26" t="s">
        <v>122</v>
      </c>
      <c r="CB4" s="26" t="s">
        <v>129</v>
      </c>
      <c r="CC4" s="26" t="s">
        <v>130</v>
      </c>
      <c r="CD4" s="26"/>
      <c r="CE4" s="26"/>
    </row>
    <row r="5" spans="1:83" s="27" customFormat="1" ht="53.25" customHeight="1">
      <c r="A5" s="396">
        <v>3</v>
      </c>
      <c r="B5" s="281" t="s">
        <v>199</v>
      </c>
      <c r="C5" s="278" t="s">
        <v>225</v>
      </c>
      <c r="D5" s="299" t="s">
        <v>285</v>
      </c>
      <c r="E5" s="631" t="s">
        <v>236</v>
      </c>
      <c r="F5" s="630">
        <v>1</v>
      </c>
      <c r="G5" s="630"/>
      <c r="H5" s="630">
        <v>703</v>
      </c>
      <c r="I5" s="630" t="s">
        <v>60</v>
      </c>
      <c r="J5" s="630" t="s">
        <v>138</v>
      </c>
      <c r="K5" s="304">
        <v>173460</v>
      </c>
      <c r="L5" s="261">
        <v>147000</v>
      </c>
      <c r="M5" s="261">
        <v>173460</v>
      </c>
      <c r="N5" s="397">
        <f>K5-M5</f>
        <v>0</v>
      </c>
      <c r="O5" s="397">
        <v>100</v>
      </c>
      <c r="P5" s="397"/>
      <c r="Q5" s="397"/>
      <c r="R5" s="279" t="s">
        <v>310</v>
      </c>
      <c r="S5" s="26"/>
      <c r="T5" s="26"/>
      <c r="U5" s="26"/>
      <c r="V5" s="26"/>
      <c r="W5" s="26"/>
      <c r="X5" s="26"/>
      <c r="Y5" s="26"/>
      <c r="Z5" s="26"/>
      <c r="AA5" s="26"/>
      <c r="AB5" s="26"/>
      <c r="AC5" s="26"/>
      <c r="AD5" s="26"/>
      <c r="AE5" s="26"/>
      <c r="AF5" s="26"/>
      <c r="AG5" s="26"/>
      <c r="AH5" s="26"/>
      <c r="AI5" s="26"/>
      <c r="AJ5" s="26"/>
      <c r="AK5" s="26"/>
      <c r="AL5" s="26"/>
      <c r="AM5" s="26"/>
      <c r="AN5" s="26"/>
      <c r="AO5" s="26"/>
      <c r="AP5" s="26"/>
      <c r="AQ5" s="26" t="s">
        <v>8</v>
      </c>
      <c r="AR5" s="26" t="s">
        <v>60</v>
      </c>
      <c r="AS5" s="26" t="s">
        <v>135</v>
      </c>
      <c r="AT5" s="26" t="s">
        <v>49</v>
      </c>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CA5" s="26" t="s">
        <v>8</v>
      </c>
      <c r="CB5" s="26" t="s">
        <v>60</v>
      </c>
      <c r="CC5" s="26" t="s">
        <v>131</v>
      </c>
      <c r="CD5" s="26"/>
      <c r="CE5" s="26"/>
    </row>
    <row r="6" spans="1:83" s="27" customFormat="1" ht="53.25" customHeight="1">
      <c r="A6" s="396">
        <v>4</v>
      </c>
      <c r="B6" s="281" t="s">
        <v>199</v>
      </c>
      <c r="C6" s="278" t="s">
        <v>225</v>
      </c>
      <c r="D6" s="299" t="s">
        <v>327</v>
      </c>
      <c r="E6" s="631"/>
      <c r="F6" s="630"/>
      <c r="G6" s="630"/>
      <c r="H6" s="630"/>
      <c r="I6" s="630"/>
      <c r="J6" s="630"/>
      <c r="K6" s="304">
        <v>10512.39</v>
      </c>
      <c r="L6" s="261">
        <v>8908.81</v>
      </c>
      <c r="M6" s="304">
        <v>10512.39</v>
      </c>
      <c r="N6" s="397"/>
      <c r="O6" s="397"/>
      <c r="P6" s="397"/>
      <c r="Q6" s="397"/>
      <c r="R6" s="279" t="s">
        <v>310</v>
      </c>
      <c r="S6" s="621"/>
      <c r="T6" s="621"/>
      <c r="U6" s="621"/>
      <c r="V6" s="26"/>
      <c r="W6" s="26"/>
      <c r="X6" s="26"/>
      <c r="Y6" s="26"/>
      <c r="Z6" s="26"/>
      <c r="AA6" s="26"/>
      <c r="AB6" s="26"/>
      <c r="AC6" s="26"/>
      <c r="AD6" s="26"/>
      <c r="AE6" s="26"/>
      <c r="AF6" s="26"/>
      <c r="AG6" s="26"/>
      <c r="AH6" s="26"/>
      <c r="AI6" s="26"/>
      <c r="AJ6" s="26"/>
      <c r="AK6" s="26"/>
      <c r="AL6" s="26"/>
      <c r="AM6" s="26"/>
      <c r="AN6" s="26"/>
      <c r="AO6" s="26"/>
      <c r="AP6" s="26"/>
      <c r="AQ6" s="26"/>
      <c r="AR6" s="26"/>
      <c r="AS6" s="26"/>
      <c r="AT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CA6" s="26"/>
      <c r="CB6" s="26"/>
      <c r="CC6" s="26"/>
      <c r="CD6" s="26"/>
      <c r="CE6" s="26"/>
    </row>
    <row r="7" spans="1:83" s="27" customFormat="1" ht="53.25" customHeight="1">
      <c r="A7" s="396">
        <v>5</v>
      </c>
      <c r="B7" s="281" t="s">
        <v>199</v>
      </c>
      <c r="C7" s="281" t="s">
        <v>237</v>
      </c>
      <c r="D7" s="280" t="s">
        <v>247</v>
      </c>
      <c r="E7" s="629" t="s">
        <v>248</v>
      </c>
      <c r="F7" s="630">
        <v>1</v>
      </c>
      <c r="G7" s="630">
        <v>1</v>
      </c>
      <c r="H7" s="630">
        <v>900</v>
      </c>
      <c r="I7" s="630" t="s">
        <v>58</v>
      </c>
      <c r="J7" s="630" t="s">
        <v>139</v>
      </c>
      <c r="K7" s="304">
        <v>849600</v>
      </c>
      <c r="L7" s="261">
        <v>720000</v>
      </c>
      <c r="M7" s="276">
        <v>849600</v>
      </c>
      <c r="N7" s="397">
        <f>K7-M7</f>
        <v>0</v>
      </c>
      <c r="O7" s="397">
        <v>100</v>
      </c>
      <c r="P7" s="397"/>
      <c r="Q7" s="397"/>
      <c r="R7" s="279" t="s">
        <v>310</v>
      </c>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t="s">
        <v>136</v>
      </c>
      <c r="AT7" s="26" t="s">
        <v>137</v>
      </c>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CA7" s="26"/>
      <c r="CB7" s="26"/>
      <c r="CC7" s="26"/>
      <c r="CD7" s="26"/>
      <c r="CE7" s="26"/>
    </row>
    <row r="8" spans="1:83" s="27" customFormat="1" ht="18.75">
      <c r="A8" s="618" t="s">
        <v>9</v>
      </c>
      <c r="B8" s="619"/>
      <c r="C8" s="619"/>
      <c r="D8" s="620"/>
      <c r="E8" s="398"/>
      <c r="F8" s="399">
        <f>SUM(F3:F7)</f>
        <v>4</v>
      </c>
      <c r="G8" s="399">
        <f>SUM(G3:G7)</f>
        <v>1</v>
      </c>
      <c r="H8" s="399">
        <f>SUM(H3:H7)</f>
        <v>3858</v>
      </c>
      <c r="I8" s="398"/>
      <c r="J8" s="398"/>
      <c r="K8" s="400">
        <f>SUM(K3:K7)</f>
        <v>1455068.3900000001</v>
      </c>
      <c r="L8" s="400">
        <f>L3+L4+L5+L7</f>
        <v>1224200</v>
      </c>
      <c r="M8" s="400" t="e">
        <f>M3+M4+#REF!+M7</f>
        <v>#REF!</v>
      </c>
      <c r="N8" s="400">
        <f>SUM(N3:N7)</f>
        <v>0</v>
      </c>
      <c r="O8" s="358">
        <v>100</v>
      </c>
      <c r="P8" s="358"/>
      <c r="Q8" s="358"/>
      <c r="R8" s="401"/>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Z8" s="26"/>
      <c r="CA8" s="26"/>
      <c r="CB8" s="26"/>
      <c r="CC8" s="26"/>
      <c r="CD8" s="26"/>
    </row>
    <row r="12" spans="1:83">
      <c r="Q12" s="30">
        <v>90</v>
      </c>
    </row>
    <row r="16" spans="1:83">
      <c r="O16" s="272"/>
      <c r="P16" s="622"/>
    </row>
    <row r="17" spans="16:16">
      <c r="P17" s="623"/>
    </row>
    <row r="18" spans="16:16">
      <c r="P18" s="623"/>
    </row>
    <row r="19" spans="16:16">
      <c r="P19" s="623"/>
    </row>
  </sheetData>
  <mergeCells count="6">
    <mergeCell ref="A8:D8"/>
    <mergeCell ref="S6:U6"/>
    <mergeCell ref="P16:P19"/>
    <mergeCell ref="A1:R1"/>
    <mergeCell ref="D2:E2"/>
    <mergeCell ref="P2:Q2"/>
  </mergeCells>
  <dataValidations count="4">
    <dataValidation type="list" allowBlank="1" showInputMessage="1" showErrorMessage="1" sqref="I8:I65521 I2">
      <formula1>$AR$3:$AR$7</formula1>
    </dataValidation>
    <dataValidation type="list" allowBlank="1" showInputMessage="1" showErrorMessage="1" sqref="I3:I7">
      <formula1>$AR$3:$AR$5</formula1>
    </dataValidation>
    <dataValidation type="list" allowBlank="1" showInputMessage="1" showErrorMessage="1" sqref="J2:J1048576">
      <formula1>$AS$3:$AS$7</formula1>
    </dataValidation>
    <dataValidation type="list" allowBlank="1" showInputMessage="1" showErrorMessage="1" sqref="P2:P1048576">
      <formula1>$AT$3:$AT$7</formula1>
    </dataValidation>
  </dataValidations>
  <pageMargins left="0.49" right="0.18" top="0.74803149606299213" bottom="0.74803149606299213" header="0.31496062992125984" footer="0.31496062992125984"/>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2</vt:i4>
      </vt:variant>
    </vt:vector>
  </HeadingPairs>
  <TitlesOfParts>
    <vt:vector size="8" baseType="lpstr">
      <vt:lpstr>ÖDENEK TAKİP-2019</vt:lpstr>
      <vt:lpstr>İL İCMALİ 2019</vt:lpstr>
      <vt:lpstr>2019 İÇMESUYU ALT DAĞ.</vt:lpstr>
      <vt:lpstr>2019 YOL İZLEME ALT DAĞ.</vt:lpstr>
      <vt:lpstr>2019 SULAMA ALT DAĞ.</vt:lpstr>
      <vt:lpstr>2019 ATIKSU ALT DAĞ.</vt:lpstr>
      <vt:lpstr>'İL İCMALİ 2019'!Yazdırma_Alanı</vt:lpstr>
      <vt:lpstr>'İL İCMALİ 2019'!Yazdırma_Başlıkları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ZEKERIYA_NIGIZ</cp:lastModifiedBy>
  <cp:lastPrinted>2021-06-15T12:43:21Z</cp:lastPrinted>
  <dcterms:created xsi:type="dcterms:W3CDTF">2018-04-11T07:59:38Z</dcterms:created>
  <dcterms:modified xsi:type="dcterms:W3CDTF">2021-06-21T12:43:41Z</dcterms:modified>
</cp:coreProperties>
</file>